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3040" windowHeight="9384"/>
  </bookViews>
  <sheets>
    <sheet name="раздел 1-3" sheetId="1" r:id="rId1"/>
  </sheets>
  <definedNames>
    <definedName name="_xlnm.Print_Area" localSheetId="0">'раздел 1-3'!$A$1:$Z$175</definedName>
  </definedNames>
  <calcPr calcId="152511"/>
</workbook>
</file>

<file path=xl/calcChain.xml><?xml version="1.0" encoding="utf-8"?>
<calcChain xmlns="http://schemas.openxmlformats.org/spreadsheetml/2006/main">
  <c r="W131" i="1" l="1"/>
  <c r="D131" i="1"/>
  <c r="D130" i="1"/>
  <c r="W129" i="1"/>
  <c r="D129" i="1"/>
  <c r="W128" i="1"/>
  <c r="D128" i="1"/>
  <c r="W127" i="1"/>
  <c r="D127" i="1"/>
  <c r="W126" i="1"/>
  <c r="D126" i="1"/>
  <c r="W125" i="1"/>
  <c r="D125" i="1"/>
  <c r="W124" i="1"/>
  <c r="D124" i="1"/>
  <c r="W123" i="1"/>
  <c r="D123" i="1"/>
  <c r="W122" i="1"/>
  <c r="D122" i="1"/>
  <c r="W120" i="1"/>
  <c r="W119" i="1"/>
  <c r="W118" i="1"/>
  <c r="W117" i="1"/>
  <c r="W116" i="1"/>
  <c r="W115" i="1"/>
  <c r="W114" i="1"/>
  <c r="D114" i="1"/>
  <c r="W113" i="1"/>
  <c r="W112" i="1"/>
  <c r="D112" i="1"/>
  <c r="W111" i="1"/>
  <c r="D111" i="1"/>
  <c r="W121" i="1"/>
  <c r="D110" i="1" l="1"/>
  <c r="W109" i="1"/>
  <c r="D109" i="1"/>
  <c r="W108" i="1"/>
  <c r="W107" i="1"/>
  <c r="D107" i="1"/>
  <c r="W106" i="1"/>
  <c r="D106" i="1"/>
  <c r="W105" i="1" l="1"/>
  <c r="D105" i="1"/>
  <c r="D104" i="1"/>
  <c r="W104" i="1"/>
  <c r="W103" i="1"/>
  <c r="D103" i="1"/>
  <c r="W102" i="1"/>
  <c r="D102" i="1"/>
  <c r="W101" i="1"/>
  <c r="D101" i="1"/>
  <c r="W100" i="1"/>
  <c r="D100" i="1"/>
  <c r="W99" i="1"/>
  <c r="D99" i="1"/>
  <c r="W98" i="1" l="1"/>
  <c r="D98" i="1"/>
  <c r="W97" i="1" l="1"/>
  <c r="D97" i="1"/>
  <c r="W96" i="1" l="1"/>
  <c r="D96" i="1"/>
  <c r="W95" i="1"/>
  <c r="D95" i="1"/>
  <c r="W94" i="1"/>
  <c r="D94" i="1"/>
  <c r="D121" i="1" l="1"/>
  <c r="D91" i="1" l="1"/>
  <c r="D93" i="1"/>
  <c r="D92" i="1"/>
  <c r="D90" i="1"/>
  <c r="D89" i="1"/>
  <c r="D88" i="1"/>
  <c r="D87" i="1"/>
  <c r="D86" i="1"/>
  <c r="D85" i="1"/>
  <c r="D84" i="1"/>
  <c r="D83" i="1"/>
  <c r="D82" i="1"/>
  <c r="D81" i="1"/>
  <c r="D80" i="1"/>
  <c r="D75" i="1"/>
  <c r="D76" i="1"/>
  <c r="D77" i="1"/>
  <c r="D78" i="1"/>
  <c r="D79" i="1"/>
  <c r="D72" i="1"/>
  <c r="D73" i="1"/>
  <c r="D74" i="1"/>
  <c r="D71" i="1"/>
  <c r="D69" i="1"/>
  <c r="D70" i="1"/>
  <c r="D68" i="1"/>
  <c r="D67" i="1"/>
  <c r="D66" i="1"/>
  <c r="D65" i="1"/>
  <c r="D64" i="1"/>
  <c r="D61" i="1"/>
  <c r="D53" i="1"/>
  <c r="D43" i="1"/>
  <c r="D42" i="1"/>
  <c r="D19" i="1" l="1"/>
  <c r="D63" i="1"/>
  <c r="D62" i="1"/>
  <c r="D7" i="1" l="1"/>
  <c r="D60" i="1" l="1"/>
  <c r="D18" i="1"/>
  <c r="D21" i="1"/>
  <c r="D9" i="1"/>
  <c r="D11" i="1"/>
  <c r="D31" i="1"/>
  <c r="D33" i="1"/>
  <c r="D35" i="1"/>
  <c r="D30" i="1"/>
  <c r="D59" i="1"/>
  <c r="D58" i="1"/>
  <c r="D57" i="1"/>
  <c r="D56" i="1"/>
  <c r="D55" i="1"/>
  <c r="D54" i="1"/>
  <c r="D52" i="1"/>
  <c r="D51" i="1"/>
  <c r="D50" i="1"/>
  <c r="D49" i="1"/>
  <c r="D48" i="1"/>
  <c r="D47" i="1"/>
  <c r="D46" i="1"/>
  <c r="D44" i="1"/>
  <c r="D41" i="1"/>
  <c r="D40" i="1"/>
  <c r="D39" i="1"/>
  <c r="D38" i="1"/>
  <c r="D37" i="1"/>
  <c r="D36" i="1"/>
  <c r="D34" i="1"/>
  <c r="D28" i="1"/>
  <c r="D27" i="1"/>
  <c r="D26" i="1"/>
  <c r="D25" i="1"/>
  <c r="D23" i="1"/>
  <c r="D22" i="1"/>
  <c r="D29" i="1"/>
  <c r="D20" i="1"/>
  <c r="D8" i="1"/>
  <c r="D10" i="1"/>
  <c r="D12" i="1"/>
  <c r="D14" i="1"/>
  <c r="D13" i="1"/>
  <c r="D32" i="1"/>
  <c r="D17" i="1"/>
  <c r="D16" i="1"/>
  <c r="D15" i="1"/>
</calcChain>
</file>

<file path=xl/comments1.xml><?xml version="1.0" encoding="utf-8"?>
<comments xmlns="http://schemas.openxmlformats.org/spreadsheetml/2006/main">
  <authors>
    <author>Автор</author>
  </authors>
  <commentList>
    <comment ref="X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в администрации не имеется</t>
        </r>
      </text>
    </comment>
    <comment ref="Z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все близлежащие дома частного сектора</t>
        </r>
      </text>
    </comment>
    <comment ref="L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раз в неделю, 1 дом,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мере накоплени, не реже 1 р. В неделю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вывоз по договору осуществляет МУП ГорУЖКХ</t>
        </r>
      </text>
    </comment>
    <comment ref="K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закрытый контейнер</t>
        </r>
      </text>
    </comment>
    <comment ref="K5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 установлен 1 бункер объемом 8м3</t>
        </r>
      </text>
    </comment>
    <comment ref="D10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вывоз 1 раз в неделю</t>
        </r>
      </text>
    </comment>
    <comment ref="D10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мере накопления,1-2 раза в неделю</t>
        </r>
      </text>
    </comment>
    <comment ref="D1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вывоз по договору 2 раза в месяц</t>
        </r>
      </text>
    </comment>
    <comment ref="O1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договору со спец. Орг. Вывозит картон(упаковка)</t>
        </r>
      </text>
    </comment>
    <comment ref="D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вывоз по договору </t>
        </r>
      </text>
    </comment>
    <comment ref="D1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вывоз по договору </t>
        </r>
      </text>
    </comment>
    <comment ref="D1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вывоз по договору </t>
        </r>
      </text>
    </comment>
    <comment ref="D1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вывоз по договору </t>
        </r>
      </text>
    </comment>
    <comment ref="D1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вывоз по договору </t>
        </r>
      </text>
    </comment>
    <comment ref="D1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вывоз по договору </t>
        </r>
      </text>
    </comment>
    <comment ref="O1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договору со спец. Орг. Вывозит картон(упаковка)</t>
        </r>
      </text>
    </comment>
    <comment ref="H1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закрытой территории собственника</t>
        </r>
      </text>
    </comment>
    <comment ref="O1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объекте осуществляется раздельное накоплении
картона, полиэтилена и бумаги с последующей утилизацией с его сторонней организацией</t>
        </r>
      </text>
    </comment>
    <comment ref="H1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закрытой территории собственника</t>
        </r>
      </text>
    </comment>
    <comment ref="H1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закрытой территории собственника</t>
        </r>
      </text>
    </comment>
    <comment ref="H1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закрытой территории собственника</t>
        </r>
      </text>
    </comment>
    <comment ref="H1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закрытой территории собственника</t>
        </r>
      </text>
    </comment>
    <comment ref="H1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закрытой территории собственника</t>
        </r>
      </text>
    </comment>
    <comment ref="H1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закрытой территории собственника</t>
        </r>
      </text>
    </comment>
    <comment ref="H1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закрытой территории собственника</t>
        </r>
      </text>
    </comment>
    <comment ref="H12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закрытой территории собственника</t>
        </r>
      </text>
    </comment>
    <comment ref="H1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закрытой территории собственника</t>
        </r>
      </text>
    </comment>
  </commentList>
</comments>
</file>

<file path=xl/sharedStrings.xml><?xml version="1.0" encoding="utf-8"?>
<sst xmlns="http://schemas.openxmlformats.org/spreadsheetml/2006/main" count="1644" uniqueCount="675">
  <si>
    <t>Идентификатор</t>
  </si>
  <si>
    <t>Балансодержатель</t>
  </si>
  <si>
    <t>Муниципальное образование</t>
  </si>
  <si>
    <t>Населеный пункт</t>
  </si>
  <si>
    <t>Улица</t>
  </si>
  <si>
    <t>Дом</t>
  </si>
  <si>
    <t>Широта</t>
  </si>
  <si>
    <t>Долгота</t>
  </si>
  <si>
    <t>Вид площадки</t>
  </si>
  <si>
    <t>Тип ограждения</t>
  </si>
  <si>
    <t>Тип подстилающей поверхности</t>
  </si>
  <si>
    <t>Раздел 2. Сведения о местоположении</t>
  </si>
  <si>
    <t>Раздел 3. Сведения об отходообразователях</t>
  </si>
  <si>
    <t>Суточная норма накопления (тонн)</t>
  </si>
  <si>
    <t>Наименование</t>
  </si>
  <si>
    <t>ИНН</t>
  </si>
  <si>
    <t>Код</t>
  </si>
  <si>
    <t>Организации</t>
  </si>
  <si>
    <t>Жилые дома</t>
  </si>
  <si>
    <t>Раздел 1. Сведения о контейнерной площадке</t>
  </si>
  <si>
    <t>Количество контейнеров для ТКО (шт)</t>
  </si>
  <si>
    <t>Количество контейнеров с раздельным сбором отходов (шт)</t>
  </si>
  <si>
    <t>Улица, дом</t>
  </si>
  <si>
    <t>Группы отходов (для раздельного сбора)</t>
  </si>
  <si>
    <t>Верхнесалдинский городской округ</t>
  </si>
  <si>
    <t>Верхняя Салда</t>
  </si>
  <si>
    <t>Строителей</t>
  </si>
  <si>
    <t>Сталеваров</t>
  </si>
  <si>
    <t>Народного Фронта</t>
  </si>
  <si>
    <t>Привокзальная</t>
  </si>
  <si>
    <t>Вокзальная</t>
  </si>
  <si>
    <t>Крупской</t>
  </si>
  <si>
    <t>Калинина</t>
  </si>
  <si>
    <t>Ломовка</t>
  </si>
  <si>
    <t>Карла Либкнехта</t>
  </si>
  <si>
    <t>Ленина</t>
  </si>
  <si>
    <t>Карла Маркса</t>
  </si>
  <si>
    <t>Евстигнеева</t>
  </si>
  <si>
    <t>Энгельса</t>
  </si>
  <si>
    <t>25 Октября</t>
  </si>
  <si>
    <t>Сабурова</t>
  </si>
  <si>
    <t>Северный Поселок</t>
  </si>
  <si>
    <t>Воронова</t>
  </si>
  <si>
    <t>3 Интернационала</t>
  </si>
  <si>
    <t>69/1</t>
  </si>
  <si>
    <t>Устинова</t>
  </si>
  <si>
    <t>Спортивная</t>
  </si>
  <si>
    <t>Восточная</t>
  </si>
  <si>
    <t xml:space="preserve">Молодежный поселок </t>
  </si>
  <si>
    <t xml:space="preserve">Воронова </t>
  </si>
  <si>
    <t>открытая</t>
  </si>
  <si>
    <t>профлист</t>
  </si>
  <si>
    <t>отсутствует</t>
  </si>
  <si>
    <t>бетон</t>
  </si>
  <si>
    <t>грунт</t>
  </si>
  <si>
    <t>асфальт</t>
  </si>
  <si>
    <t>пластик</t>
  </si>
  <si>
    <t>58.042783</t>
  </si>
  <si>
    <t>58.039250</t>
  </si>
  <si>
    <t>58.036050</t>
  </si>
  <si>
    <t>58.046717</t>
  </si>
  <si>
    <t>58.049450</t>
  </si>
  <si>
    <t>58.049783</t>
  </si>
  <si>
    <t>58.041133</t>
  </si>
  <si>
    <t>60.517883</t>
  </si>
  <si>
    <t>60.517300</t>
  </si>
  <si>
    <t>60.524567</t>
  </si>
  <si>
    <t>60.518217</t>
  </si>
  <si>
    <t>60.521267</t>
  </si>
  <si>
    <t>60.527333</t>
  </si>
  <si>
    <t>60.550400</t>
  </si>
  <si>
    <t>58.048100</t>
  </si>
  <si>
    <t>58.049667</t>
  </si>
  <si>
    <t>58.047750</t>
  </si>
  <si>
    <t>58.049967</t>
  </si>
  <si>
    <t>58.049833</t>
  </si>
  <si>
    <t>58.051750</t>
  </si>
  <si>
    <t>58.052067</t>
  </si>
  <si>
    <t>58.052050</t>
  </si>
  <si>
    <t>58.054467</t>
  </si>
  <si>
    <t>58.046317</t>
  </si>
  <si>
    <t>60.539033</t>
  </si>
  <si>
    <t>60.553483</t>
  </si>
  <si>
    <t>60.543550</t>
  </si>
  <si>
    <t>60.541017</t>
  </si>
  <si>
    <t>60.538700</t>
  </si>
  <si>
    <t>60.543517</t>
  </si>
  <si>
    <t>60.545533</t>
  </si>
  <si>
    <t>60.545917</t>
  </si>
  <si>
    <t>60.557400</t>
  </si>
  <si>
    <t>58.051150</t>
  </si>
  <si>
    <t>60.562050</t>
  </si>
  <si>
    <t>58.052333</t>
  </si>
  <si>
    <t>60.562533</t>
  </si>
  <si>
    <t>58.052450</t>
  </si>
  <si>
    <t>60.560417</t>
  </si>
  <si>
    <t>58.046233</t>
  </si>
  <si>
    <t>60.562583</t>
  </si>
  <si>
    <t>58.063583</t>
  </si>
  <si>
    <t>60.554767</t>
  </si>
  <si>
    <t>58.045550</t>
  </si>
  <si>
    <t>60.573600</t>
  </si>
  <si>
    <t>58.041233</t>
  </si>
  <si>
    <t>60.576583</t>
  </si>
  <si>
    <t>60.530383</t>
  </si>
  <si>
    <t>с навесом</t>
  </si>
  <si>
    <t>профлист+сетка</t>
  </si>
  <si>
    <t>объем контейнера</t>
  </si>
  <si>
    <t>сетка</t>
  </si>
  <si>
    <t>щебень</t>
  </si>
  <si>
    <t>Строителей № 2,6,8,9; НароднаяСтройка № с1-11;Металлургов №24,26</t>
  </si>
  <si>
    <t>Строителей № 3,4,5; Сталеваров № 34;Металлургов №22,26,28,30,32,34,36,53,55</t>
  </si>
  <si>
    <t>НародногоФронта № 59,61,63; Чкалова № 72,74,76,78,80</t>
  </si>
  <si>
    <t>Привокзальная № 15,16/1,16/2,15/1,15/2</t>
  </si>
  <si>
    <t>Вокзальная № 2 + (носят с частного сектора)</t>
  </si>
  <si>
    <t>Крупской № 6,8</t>
  </si>
  <si>
    <t>Крупской № 10,12</t>
  </si>
  <si>
    <t>Калинина № 33</t>
  </si>
  <si>
    <t>Карла Либкнехта № 1,1а,1б,5,7,9; К.Маркса № 7,9; Кирова № 2,2а,3; Пролетарская № 1,2б;Калинина № 5; Ленина № 10,12,14; Энгельса № 34а</t>
  </si>
  <si>
    <t>К.Маркса № 11,19; Калинина № 1,3; Пролетарская № 2,2а; Ленина № 6,8; Энгельса № 36,36а</t>
  </si>
  <si>
    <t>К.Маркса № 1,3,3а; Рабочей Молодежи № 2,5,6,7,9</t>
  </si>
  <si>
    <t>Евстигнеева №№ 9,11,13,14,17,19,20,28,30,32</t>
  </si>
  <si>
    <t>Крупской № 27,29,30,31; Евстигнеева №№ 18,24,26</t>
  </si>
  <si>
    <t>Энгельса № 14,20,22</t>
  </si>
  <si>
    <t>Энгельса № 15,17,19,21,23</t>
  </si>
  <si>
    <t>Энгельса № 25,27,29,30; ул.25Октября № 8,11</t>
  </si>
  <si>
    <t>ул.25Октября № 1,3,5,7; КарлаЛибкнехта № 2,4,6</t>
  </si>
  <si>
    <t>К.Маркса № 15,17,21,23,25,27,29,31,57</t>
  </si>
  <si>
    <t>Сабурова № 15,13,17,19,23,79</t>
  </si>
  <si>
    <t>Сабурова № 3</t>
  </si>
  <si>
    <t>К.Маркса № 37,39,41,43,45,49,49а,51</t>
  </si>
  <si>
    <t>ул.Северный Поселок№№ с 16-23 (8 домов)</t>
  </si>
  <si>
    <t>К.Маркса № 65/1,65/2,69,71/1,71/2,69/1,69/2,151,153</t>
  </si>
  <si>
    <t>3 Интернационала № 152,154</t>
  </si>
  <si>
    <t>Сабурова № 2; Парковая №2,2/1</t>
  </si>
  <si>
    <t xml:space="preserve">Труда № 4,4/2,3,5,8,7,11,10,12,14,15,16,18,18а, Южная №25,31,33,35,37,39 </t>
  </si>
  <si>
    <t>58.022950</t>
  </si>
  <si>
    <t>60.525450</t>
  </si>
  <si>
    <t>58.028433</t>
  </si>
  <si>
    <t>60.578633</t>
  </si>
  <si>
    <t>58.037767</t>
  </si>
  <si>
    <t>60.621483</t>
  </si>
  <si>
    <t>Лесная № 14,12,14/1</t>
  </si>
  <si>
    <t>Ломовка № 9</t>
  </si>
  <si>
    <t>58.049167</t>
  </si>
  <si>
    <t>60.588050</t>
  </si>
  <si>
    <t>60.589050</t>
  </si>
  <si>
    <t>58.047583</t>
  </si>
  <si>
    <t>60.582067</t>
  </si>
  <si>
    <t>81/2</t>
  </si>
  <si>
    <t>58.050483</t>
  </si>
  <si>
    <t>58.049417</t>
  </si>
  <si>
    <t>60.574467</t>
  </si>
  <si>
    <t>64/2</t>
  </si>
  <si>
    <t>58.046600</t>
  </si>
  <si>
    <t>60.577283</t>
  </si>
  <si>
    <t>70/1</t>
  </si>
  <si>
    <t>58.046467</t>
  </si>
  <si>
    <t>60.581433</t>
  </si>
  <si>
    <t>Энгельса №99/4, Воронова №12,12/1,12/2,14,16,18,20,22,24</t>
  </si>
  <si>
    <t>Энгельса № 93/4,93/3,97/1,93/1</t>
  </si>
  <si>
    <t>Воронова № 8/1,8/2,8/3,8/4,8,10,10/1,10/2,6</t>
  </si>
  <si>
    <t>Энгельса № 81/1,81/2,85/1,85/2,83/1,83/2,83/3,83/4, Воронова № 2/1,2,2/2,2/3,2/4,4</t>
  </si>
  <si>
    <t>Энгельса № 64,64/1,64/2,66/1,66/2,68/2,68,70/1</t>
  </si>
  <si>
    <t>Энгельса № 70/2, КарлаМаркса № 77/1,70/1</t>
  </si>
  <si>
    <t>58.045367</t>
  </si>
  <si>
    <t>60.566867</t>
  </si>
  <si>
    <t>58.045683</t>
  </si>
  <si>
    <t>60.587533</t>
  </si>
  <si>
    <t>К.Маркса № 77,79/1,79,77/1,77/2,75,81,Энгельса 70/2,72,76/1</t>
  </si>
  <si>
    <t>К.Маркса № 81,83,85,87,89,Энгельса 76/2,76,78,78/1,80</t>
  </si>
  <si>
    <t>58.060017</t>
  </si>
  <si>
    <t>60.585833</t>
  </si>
  <si>
    <t>58.057717</t>
  </si>
  <si>
    <t>60.588517</t>
  </si>
  <si>
    <t>58.054867</t>
  </si>
  <si>
    <t>60.592083</t>
  </si>
  <si>
    <t>58.053333</t>
  </si>
  <si>
    <t>60.592667</t>
  </si>
  <si>
    <t>58.056083</t>
  </si>
  <si>
    <t>60.581550</t>
  </si>
  <si>
    <t>58.052933</t>
  </si>
  <si>
    <t>60.584867</t>
  </si>
  <si>
    <t>58.053150</t>
  </si>
  <si>
    <t>60.580883</t>
  </si>
  <si>
    <t>58.052767</t>
  </si>
  <si>
    <t>60.576433</t>
  </si>
  <si>
    <t>58.053500</t>
  </si>
  <si>
    <t>60.570617</t>
  </si>
  <si>
    <t>58.052017</t>
  </si>
  <si>
    <t>60.570967</t>
  </si>
  <si>
    <t>58.051517</t>
  </si>
  <si>
    <t>60.588817</t>
  </si>
  <si>
    <t>Устинова № 1,5,7, Спортивная № 14,16</t>
  </si>
  <si>
    <t>Устинова № 11,11/1,12/2,15,15/1, Спортивная № 12/1,12/2,13/1</t>
  </si>
  <si>
    <t>Устинова № 19,19/1,11/1,21/1, Спортивная № 8/2,8/1</t>
  </si>
  <si>
    <t>Устинова № 23,25,27,29,31,33</t>
  </si>
  <si>
    <t>Спортивная № 1/2,1/3,12,15,17,18/1</t>
  </si>
  <si>
    <t>Спортивная № 2,4,6,8,8/1</t>
  </si>
  <si>
    <t>Спортивная № 1,3,5,7,9,11,13,1/1, Воронова № 11</t>
  </si>
  <si>
    <t>Восточная № 1,3,7,9,11,13,15,17,19,21, Воронова № 9,4,Спортивная 11/1</t>
  </si>
  <si>
    <t>Восточная № 2,4,6,8,10, Молодежный поселок № 94,95,96,100,105</t>
  </si>
  <si>
    <t>Восточная № 5,12,14,16,18,20,22,30, Молодежный поселок № 97,98,99,101,102,103,105,106, Воронова № 1,3,5</t>
  </si>
  <si>
    <t>Воронова № 15,15/1,15/2,19</t>
  </si>
  <si>
    <t>Энгельса № 60,60/2,60/3 (Московский дворик)</t>
  </si>
  <si>
    <t>Товарищество собственников недвижимости «ТСН ТСН-ВСМПО»</t>
  </si>
  <si>
    <t>58.027317</t>
  </si>
  <si>
    <t>60.561183</t>
  </si>
  <si>
    <t>171а</t>
  </si>
  <si>
    <t>Свердлова</t>
  </si>
  <si>
    <t>весь частный сектор микрорайон "Зарека" :Свердлова, РозыЛюксембург, Чапаева,Щорса, Котовского, Пионеров, Фрунзе, Набережная</t>
  </si>
  <si>
    <t>1.408.1</t>
  </si>
  <si>
    <t>1.408.2</t>
  </si>
  <si>
    <t>1.408.3</t>
  </si>
  <si>
    <t>1.408.4</t>
  </si>
  <si>
    <t>1.408.5</t>
  </si>
  <si>
    <t>1.408.6</t>
  </si>
  <si>
    <t>1.408.7</t>
  </si>
  <si>
    <t>1.408.8</t>
  </si>
  <si>
    <t>1.408.9</t>
  </si>
  <si>
    <t>1.408.10</t>
  </si>
  <si>
    <t>1.408.11</t>
  </si>
  <si>
    <t>1.408.12</t>
  </si>
  <si>
    <t>1.408.13</t>
  </si>
  <si>
    <t>1.408.14</t>
  </si>
  <si>
    <t>1.408.15</t>
  </si>
  <si>
    <t>1.408.16</t>
  </si>
  <si>
    <t>1.408.17</t>
  </si>
  <si>
    <t>1.408.18</t>
  </si>
  <si>
    <t>1.408.19</t>
  </si>
  <si>
    <t>1.408.20</t>
  </si>
  <si>
    <t>1.408.21</t>
  </si>
  <si>
    <t>1.408.22</t>
  </si>
  <si>
    <t>1.408.23</t>
  </si>
  <si>
    <t>1.408.24</t>
  </si>
  <si>
    <t>1.408.25</t>
  </si>
  <si>
    <t>1.408.26</t>
  </si>
  <si>
    <t>1.408.27</t>
  </si>
  <si>
    <t>1.408.28</t>
  </si>
  <si>
    <t>1.408.29</t>
  </si>
  <si>
    <t>1.408.30</t>
  </si>
  <si>
    <t>1.408.31</t>
  </si>
  <si>
    <t>1.408.32</t>
  </si>
  <si>
    <t>1.408.33</t>
  </si>
  <si>
    <t>1.408.34</t>
  </si>
  <si>
    <t>1.408.35</t>
  </si>
  <si>
    <t>1.408.36</t>
  </si>
  <si>
    <t>1.408.37</t>
  </si>
  <si>
    <t>1.408.38</t>
  </si>
  <si>
    <t>1.408.39</t>
  </si>
  <si>
    <t>1.408.40</t>
  </si>
  <si>
    <t>1.408.41</t>
  </si>
  <si>
    <t>1.408.42</t>
  </si>
  <si>
    <t>1.408.43</t>
  </si>
  <si>
    <t>1.408.44</t>
  </si>
  <si>
    <t>1.408.45</t>
  </si>
  <si>
    <t>1.408.46</t>
  </si>
  <si>
    <t>1.408.47</t>
  </si>
  <si>
    <t>1.408.48</t>
  </si>
  <si>
    <t>1.408.49</t>
  </si>
  <si>
    <t>1.408.50</t>
  </si>
  <si>
    <t xml:space="preserve">администрация Верхнесалдинского городского округа </t>
  </si>
  <si>
    <t>категория объекта</t>
  </si>
  <si>
    <t>МКД</t>
  </si>
  <si>
    <t>МКД, ИЖС</t>
  </si>
  <si>
    <t>ИЖС</t>
  </si>
  <si>
    <t>Труда</t>
  </si>
  <si>
    <t>Лесная</t>
  </si>
  <si>
    <t xml:space="preserve">Карла Либкнехта № 14,16,18,20; К.Маркса № 5,5а; Р.Молодежи № 7,9 </t>
  </si>
  <si>
    <t>58.047780</t>
  </si>
  <si>
    <t>60.546687</t>
  </si>
  <si>
    <t>Энгельса №  59 ,61 ,63, 69</t>
  </si>
  <si>
    <t>58.050904</t>
  </si>
  <si>
    <t>60.557912</t>
  </si>
  <si>
    <t>Энгельса № 58/1 ,60/1, 62, 62/1 ,62/2, 64</t>
  </si>
  <si>
    <t>58.047084</t>
  </si>
  <si>
    <t>60.574445</t>
  </si>
  <si>
    <t>60/2</t>
  </si>
  <si>
    <t>1.408.51</t>
  </si>
  <si>
    <t>1.408.52</t>
  </si>
  <si>
    <t>1.408.53</t>
  </si>
  <si>
    <t>Свердлова, РозыЛюксембург, Чапаева, Щерса, Кооперативная, Фрунзе, Пионеров, Котовского, Набережная</t>
  </si>
  <si>
    <t>1.408.54</t>
  </si>
  <si>
    <t>1.408.55</t>
  </si>
  <si>
    <t>Розы Люксембург</t>
  </si>
  <si>
    <t>Ветеринарная</t>
  </si>
  <si>
    <t>58.022592</t>
  </si>
  <si>
    <t>60.559879</t>
  </si>
  <si>
    <t>58.039115</t>
  </si>
  <si>
    <t>60.561188</t>
  </si>
  <si>
    <t>58.033235</t>
  </si>
  <si>
    <t>60.576805</t>
  </si>
  <si>
    <t xml:space="preserve"> частный сектор :Свердлова, РозыЛюксембург, Чапаева,Щорса, Котовского, Пионеров, Фрунзе, Набережная</t>
  </si>
  <si>
    <t xml:space="preserve"> частный сектор: Володарского, Космонавтов,М.Горького, пер.Нелобский, Пушкина, Ветеринарная, Мельничная</t>
  </si>
  <si>
    <t>1.408.56</t>
  </si>
  <si>
    <t>Изобретателей</t>
  </si>
  <si>
    <t>58.041019</t>
  </si>
  <si>
    <t>60.526803</t>
  </si>
  <si>
    <t xml:space="preserve"> частный сектор: Изобретателей, Народного Фронта, Некрасова, Уральских Рабочих, Орджоникидзе</t>
  </si>
  <si>
    <t>1.408.57</t>
  </si>
  <si>
    <t>Орджоникидзе</t>
  </si>
  <si>
    <t>26а</t>
  </si>
  <si>
    <t>58.046869</t>
  </si>
  <si>
    <t>60.530996</t>
  </si>
  <si>
    <t xml:space="preserve"> частный сектор: Народного Фронта, Некрасова, Уральских Рабочих, Орджоникидзе,Чкалова, Туристов</t>
  </si>
  <si>
    <t>1.408.58</t>
  </si>
  <si>
    <t>58.046870</t>
  </si>
  <si>
    <t>60.530997</t>
  </si>
  <si>
    <t>Красноармейская</t>
  </si>
  <si>
    <t xml:space="preserve"> частный сектор: Чкалова, Красноармейская, Урицкого, Рабочей Молодежи</t>
  </si>
  <si>
    <t>1.408.59</t>
  </si>
  <si>
    <t>1.408.60</t>
  </si>
  <si>
    <t>Чкалова</t>
  </si>
  <si>
    <t>Рабочей молодежи</t>
  </si>
  <si>
    <t>39а</t>
  </si>
  <si>
    <t xml:space="preserve"> частный сектор: Чкалова, Красноармейская,Орджоникидзе, Металлургов</t>
  </si>
  <si>
    <t xml:space="preserve"> частный сектор: Урицкого, Рабочей Молодежи, Базарная, 25Октября, Комсомольская, Парижской Коммуны</t>
  </si>
  <si>
    <t>1.408.61</t>
  </si>
  <si>
    <t>58.046871</t>
  </si>
  <si>
    <t>60.530998</t>
  </si>
  <si>
    <t>1.408.62</t>
  </si>
  <si>
    <t>58.046872</t>
  </si>
  <si>
    <t>60.530999</t>
  </si>
  <si>
    <t>1.408.63</t>
  </si>
  <si>
    <t>58.046873</t>
  </si>
  <si>
    <t>60.531000</t>
  </si>
  <si>
    <t>Районная</t>
  </si>
  <si>
    <t xml:space="preserve"> частный сектор: Рабочей Молодежи, 25 Октября,  Парижской Коммуны, Карла Либкнехта, Кирова, Калинина, пер. Питомника</t>
  </si>
  <si>
    <t xml:space="preserve"> частный сектор: Ленина, Кирова, Калинина, Комсомольская</t>
  </si>
  <si>
    <t xml:space="preserve"> частный сектор: Районная</t>
  </si>
  <si>
    <t>1.408.64</t>
  </si>
  <si>
    <t>1.408.65</t>
  </si>
  <si>
    <t>1.408.66</t>
  </si>
  <si>
    <t>1.408.67</t>
  </si>
  <si>
    <t>1.408.68</t>
  </si>
  <si>
    <t>1.408.69</t>
  </si>
  <si>
    <t>1.408.70</t>
  </si>
  <si>
    <t>58.046880</t>
  </si>
  <si>
    <t>60.531007</t>
  </si>
  <si>
    <t>Никитино</t>
  </si>
  <si>
    <t>Центральная</t>
  </si>
  <si>
    <t>Новая</t>
  </si>
  <si>
    <t>Северная</t>
  </si>
  <si>
    <t>Нелоба</t>
  </si>
  <si>
    <t>1.408.71</t>
  </si>
  <si>
    <t>1.408.72</t>
  </si>
  <si>
    <t>Молодежная</t>
  </si>
  <si>
    <t>Центральная № 14,15</t>
  </si>
  <si>
    <t>Новая № 1,2,3,4,5,6,7,9,10,12,13,14,15,16,17,18,19,20; Тагильская № 1,2,5,8,9,10,13,14; Садовая № 17,18</t>
  </si>
  <si>
    <t xml:space="preserve"> частный сектор: Центральная, Садовая, Советская </t>
  </si>
  <si>
    <t xml:space="preserve"> частный сектор:Молодежная № 5,13,16; Советская, Восточная </t>
  </si>
  <si>
    <t xml:space="preserve"> частный сектор: Красноармейская, Пушкина, М.Горького, 8 Марта, Мичурина</t>
  </si>
  <si>
    <t>57.941512</t>
  </si>
  <si>
    <t xml:space="preserve"> 60.456741</t>
  </si>
  <si>
    <t>60.462328</t>
  </si>
  <si>
    <t>57.944829</t>
  </si>
  <si>
    <t>57.942565</t>
  </si>
  <si>
    <t>60.465471</t>
  </si>
  <si>
    <t>57.939177</t>
  </si>
  <si>
    <t>60.463271</t>
  </si>
  <si>
    <t>58.010505</t>
  </si>
  <si>
    <t>60.454847</t>
  </si>
  <si>
    <t>58.005908</t>
  </si>
  <si>
    <t>60.430631</t>
  </si>
  <si>
    <t>1.408.73</t>
  </si>
  <si>
    <t>1.408.74</t>
  </si>
  <si>
    <t>1.408.75</t>
  </si>
  <si>
    <t>1.408.76</t>
  </si>
  <si>
    <t>1.408.77</t>
  </si>
  <si>
    <t>1.408.78</t>
  </si>
  <si>
    <t>1.408.79</t>
  </si>
  <si>
    <t>1.408.80</t>
  </si>
  <si>
    <t>Песчаный Карьер</t>
  </si>
  <si>
    <t>58.012735</t>
  </si>
  <si>
    <t>60.724377</t>
  </si>
  <si>
    <t xml:space="preserve"> частный сектор</t>
  </si>
  <si>
    <t>58.009001</t>
  </si>
  <si>
    <t>60.721187</t>
  </si>
  <si>
    <t>58.005273</t>
  </si>
  <si>
    <t>60.5723283</t>
  </si>
  <si>
    <t>58.238824</t>
  </si>
  <si>
    <t>60.764826</t>
  </si>
  <si>
    <t>Тагильский</t>
  </si>
  <si>
    <t>Олега Кошевого</t>
  </si>
  <si>
    <t>Лесорубов</t>
  </si>
  <si>
    <t>58.228215</t>
  </si>
  <si>
    <t>60.772992</t>
  </si>
  <si>
    <t>60.769257</t>
  </si>
  <si>
    <t>58.219792</t>
  </si>
  <si>
    <t>Басьяновский</t>
  </si>
  <si>
    <t>Жукова</t>
  </si>
  <si>
    <t>1.408.81</t>
  </si>
  <si>
    <t>1.408.82</t>
  </si>
  <si>
    <t>1.408.83</t>
  </si>
  <si>
    <t>1.408.84</t>
  </si>
  <si>
    <t>Пушкина</t>
  </si>
  <si>
    <t>21а</t>
  </si>
  <si>
    <t>17/2</t>
  </si>
  <si>
    <t>58.307725</t>
  </si>
  <si>
    <t>60.731788</t>
  </si>
  <si>
    <t>58.311251</t>
  </si>
  <si>
    <t>60.742000</t>
  </si>
  <si>
    <t>58.311070</t>
  </si>
  <si>
    <t>60.736387</t>
  </si>
  <si>
    <t>58.310940</t>
  </si>
  <si>
    <t>60.730733</t>
  </si>
  <si>
    <t>58.312645</t>
  </si>
  <si>
    <t>60.736913</t>
  </si>
  <si>
    <t>Перегрузочный</t>
  </si>
  <si>
    <t>Максима Горького</t>
  </si>
  <si>
    <t>58.292005</t>
  </si>
  <si>
    <t>60.744071</t>
  </si>
  <si>
    <t>58.008745</t>
  </si>
  <si>
    <t>60.720959</t>
  </si>
  <si>
    <t>58.011902</t>
  </si>
  <si>
    <t>60.448528</t>
  </si>
  <si>
    <t>1.408.85</t>
  </si>
  <si>
    <t>1.408.86</t>
  </si>
  <si>
    <t>1.408.87</t>
  </si>
  <si>
    <t xml:space="preserve"> частный сектор: Максима Горького, Свердлова, Новая, Гвардейцев</t>
  </si>
  <si>
    <t xml:space="preserve"> частный сектор: Максима Горького №№ 5- 37, Красноармейская №№ 3-27</t>
  </si>
  <si>
    <t>1.408.88</t>
  </si>
  <si>
    <t>г. Верхняя Салда</t>
  </si>
  <si>
    <t>-</t>
  </si>
  <si>
    <t>Парковая</t>
  </si>
  <si>
    <t>1.408.102</t>
  </si>
  <si>
    <t>1.408.105</t>
  </si>
  <si>
    <t>1.408.108</t>
  </si>
  <si>
    <t>1.408.113</t>
  </si>
  <si>
    <t>1.408.114</t>
  </si>
  <si>
    <t>1.408.115</t>
  </si>
  <si>
    <t>1.408.116</t>
  </si>
  <si>
    <t>1.408.117</t>
  </si>
  <si>
    <t>1.408.118</t>
  </si>
  <si>
    <t>1.408.119</t>
  </si>
  <si>
    <t>1.408.120</t>
  </si>
  <si>
    <t>1.408.121</t>
  </si>
  <si>
    <t>1.408.122</t>
  </si>
  <si>
    <t>1.408.123</t>
  </si>
  <si>
    <t>Народная Стройка</t>
  </si>
  <si>
    <t>Магазин 41 "Продукты"</t>
  </si>
  <si>
    <t>ГАПОУ СО ВСАМК</t>
  </si>
  <si>
    <t>87\2</t>
  </si>
  <si>
    <t>Школа № 2</t>
  </si>
  <si>
    <t>Лесная сказка</t>
  </si>
  <si>
    <t>СНТ №16</t>
  </si>
  <si>
    <t>ТС "Монетка"</t>
  </si>
  <si>
    <t>74/3</t>
  </si>
  <si>
    <t>ООО "Магазин № 41 "Продукты"</t>
  </si>
  <si>
    <t>58.043600</t>
  </si>
  <si>
    <t>60.519885</t>
  </si>
  <si>
    <t>ИП Бердников С.Г.</t>
  </si>
  <si>
    <t>закрытая</t>
  </si>
  <si>
    <t>4/1</t>
  </si>
  <si>
    <t>58.050993</t>
  </si>
  <si>
    <t>60.576864</t>
  </si>
  <si>
    <t>ТЦ "Рождественский"</t>
  </si>
  <si>
    <t>50</t>
  </si>
  <si>
    <t>58.048783</t>
  </si>
  <si>
    <t>60.564300</t>
  </si>
  <si>
    <t>ТЦ "Арбат"</t>
  </si>
  <si>
    <t>реш№1</t>
  </si>
  <si>
    <t>реш№2</t>
  </si>
  <si>
    <t>реш№3</t>
  </si>
  <si>
    <t>58.022384</t>
  </si>
  <si>
    <t>60.573507</t>
  </si>
  <si>
    <t>Коллективный сад</t>
  </si>
  <si>
    <t xml:space="preserve">Садоводческое товарищество коллективного
сада№ 13 </t>
  </si>
  <si>
    <t>СНТ № 13</t>
  </si>
  <si>
    <t>предприятия торгови</t>
  </si>
  <si>
    <t>доска</t>
  </si>
  <si>
    <t>1.408.89</t>
  </si>
  <si>
    <t>1.408.90</t>
  </si>
  <si>
    <t>ПАО "Ростелеком"</t>
  </si>
  <si>
    <t>предприятия связи</t>
  </si>
  <si>
    <t>60.555541</t>
  </si>
  <si>
    <t>реш№4</t>
  </si>
  <si>
    <t>реш№5</t>
  </si>
  <si>
    <t>1.408.91</t>
  </si>
  <si>
    <t>1.408.92</t>
  </si>
  <si>
    <t>ООО "ЭлементТрейд"</t>
  </si>
  <si>
    <t>ТС "Монетка", ТК "Карновал"</t>
  </si>
  <si>
    <t xml:space="preserve">6674121179,  660700062208     </t>
  </si>
  <si>
    <t>58.052105</t>
  </si>
  <si>
    <t>60.553893</t>
  </si>
  <si>
    <t>реш№6</t>
  </si>
  <si>
    <t>реш №7, 35</t>
  </si>
  <si>
    <t>ООО "ЭлементТрейд", ИП Эвинян С.А.</t>
  </si>
  <si>
    <t>1.408.93</t>
  </si>
  <si>
    <t>87/1</t>
  </si>
  <si>
    <t>58.048373</t>
  </si>
  <si>
    <t>60.581057</t>
  </si>
  <si>
    <t>реш№ 8</t>
  </si>
  <si>
    <t>1.408.94</t>
  </si>
  <si>
    <t>58.046610</t>
  </si>
  <si>
    <t>60.585456</t>
  </si>
  <si>
    <t>1.408.95</t>
  </si>
  <si>
    <t>реш№ 9</t>
  </si>
  <si>
    <t>реш № 10</t>
  </si>
  <si>
    <t>58.048021</t>
  </si>
  <si>
    <t>60.559987</t>
  </si>
  <si>
    <t>ООО Лукойл-Уралнефтепродук</t>
  </si>
  <si>
    <t>1.408.96</t>
  </si>
  <si>
    <t>14б</t>
  </si>
  <si>
    <t>АЗС</t>
  </si>
  <si>
    <t>реш № 13</t>
  </si>
  <si>
    <t>1.408.97</t>
  </si>
  <si>
    <t>ООО «Мит Хаус»</t>
  </si>
  <si>
    <t>58.052712</t>
  </si>
  <si>
    <t>60.5880301</t>
  </si>
  <si>
    <t>2/5</t>
  </si>
  <si>
    <t>реш № 14- выдано Еврострой-замена собственника решение 58 от 14.09.21</t>
  </si>
  <si>
    <t>ТЦ «Мария»</t>
  </si>
  <si>
    <t>ИП Комельских В.Г.</t>
  </si>
  <si>
    <t>1.408.98</t>
  </si>
  <si>
    <t xml:space="preserve">администрация Верхнесалдинского городского округа, ИП Комельских В.Г. </t>
  </si>
  <si>
    <t>6607002585,    660700156270</t>
  </si>
  <si>
    <t>660700156270</t>
  </si>
  <si>
    <t>магазин</t>
  </si>
  <si>
    <t>решение № 15</t>
  </si>
  <si>
    <t>1.408.99</t>
  </si>
  <si>
    <t>58.049740</t>
  </si>
  <si>
    <t>60.567767</t>
  </si>
  <si>
    <t>58.0550718</t>
  </si>
  <si>
    <t>60.5643811</t>
  </si>
  <si>
    <t>учреждение образования</t>
  </si>
  <si>
    <t>реш № 16</t>
  </si>
  <si>
    <t>реш № 17</t>
  </si>
  <si>
    <t>реш № 18</t>
  </si>
  <si>
    <t>СНТ</t>
  </si>
  <si>
    <t xml:space="preserve">Садоводческое товарищество коллективного
сада№ 16 "Лесная сказка" </t>
  </si>
  <si>
    <t>57.996780</t>
  </si>
  <si>
    <t>60.557401</t>
  </si>
  <si>
    <t>1.408.100</t>
  </si>
  <si>
    <t>1.408.101</t>
  </si>
  <si>
    <t xml:space="preserve">Муниципальное автономное общеобразовате. тьное учреждение
«Средняя общеобразовательная школа № 2 с углублённым изучением физики. математики.
русского языка и литературы» </t>
  </si>
  <si>
    <t>58.048365</t>
  </si>
  <si>
    <t>60.585215</t>
  </si>
  <si>
    <t>реш № 19</t>
  </si>
  <si>
    <t>МКУ "СГХ"</t>
  </si>
  <si>
    <t>58.049184</t>
  </si>
  <si>
    <t>60.563155</t>
  </si>
  <si>
    <t>6607013072, 6607002585</t>
  </si>
  <si>
    <t>МКУ СГХ, Администрация ВСГО</t>
  </si>
  <si>
    <t>реш № 20</t>
  </si>
  <si>
    <t>ООО "Оникс"</t>
  </si>
  <si>
    <t>решение № 21</t>
  </si>
  <si>
    <t>1.408.103</t>
  </si>
  <si>
    <t>АО "Свердловавтодор"</t>
  </si>
  <si>
    <t>58.042998</t>
  </si>
  <si>
    <t>60.577196</t>
  </si>
  <si>
    <t>производственная площадка Невьянского ДРСУ г.Верхняя Салда</t>
  </si>
  <si>
    <t>реш № 22</t>
  </si>
  <si>
    <t>ИП Эвинян Саркис Айкои</t>
  </si>
  <si>
    <t>12\4</t>
  </si>
  <si>
    <t xml:space="preserve">58.057129 </t>
  </si>
  <si>
    <t>60.586480</t>
  </si>
  <si>
    <t>реш № 23</t>
  </si>
  <si>
    <t>1.408.104</t>
  </si>
  <si>
    <t>Управление Федеральной налоговой службы по Свердловской области</t>
  </si>
  <si>
    <t>14А</t>
  </si>
  <si>
    <t>Межрайонная ИФНС             России № 16</t>
  </si>
  <si>
    <t>реш № 24</t>
  </si>
  <si>
    <t>ООО "Агроторг"</t>
  </si>
  <si>
    <t>макулатура</t>
  </si>
  <si>
    <t>магазин "Пятерочка"</t>
  </si>
  <si>
    <t>ОФИС</t>
  </si>
  <si>
    <t>реш № 25</t>
  </si>
  <si>
    <t>реш № 26</t>
  </si>
  <si>
    <t>1.408.106</t>
  </si>
  <si>
    <t>1.408.107</t>
  </si>
  <si>
    <t>ИП Семенцов В.С.</t>
  </si>
  <si>
    <t xml:space="preserve">Энгельса </t>
  </si>
  <si>
    <t>ТЦ "7 континент"</t>
  </si>
  <si>
    <t>58.048416</t>
  </si>
  <si>
    <t>60.580451</t>
  </si>
  <si>
    <t>19/3</t>
  </si>
  <si>
    <t>продуктовый розничный магазин</t>
  </si>
  <si>
    <t>реш № 27 о согл, реш № 45 о вкл. В реестр</t>
  </si>
  <si>
    <t>1.408.109</t>
  </si>
  <si>
    <t>12/3</t>
  </si>
  <si>
    <t>58.057531</t>
  </si>
  <si>
    <t>60.586210</t>
  </si>
  <si>
    <t>58.054879</t>
  </si>
  <si>
    <t>60.590791</t>
  </si>
  <si>
    <t>Бабенкова О.И., Бабенкова Е.В., Бабенков А.В.</t>
  </si>
  <si>
    <t>504201806472, 6607001687</t>
  </si>
  <si>
    <t>1А</t>
  </si>
  <si>
    <t>сварная резная сетка</t>
  </si>
  <si>
    <t>60.572844</t>
  </si>
  <si>
    <t xml:space="preserve">58.055742 </t>
  </si>
  <si>
    <t xml:space="preserve">1) Офисные помещения №№ 4, с 23-1 по 26 (1 этаж); №№ с 28 по 39 (2 этаж),;
2) Магазин «Автозапчасти» - помещение №№ 23-2(1); 22 (2); (3); 21 (4); 21 (5); 20 (6); 20 (7) (1 этаж), ИП Лапшин Алексей Валерьевич;
3) Магазин «Шины, диски» Помещение № 3 (1 этаж – с 1по 11), Фоминский Дмитрий Викторович;
4) Магазин «Автозапчасти» - Помещение № 4 (1 этаж – с 12 по 15), № 5 (1 этаж – с 16 по 19), Кирьянова Юлия Сергеевна;
5)  Магазин «Мотоблок» - Помещение № 1-3 № 2 (1 этаж – с 5 по 7), ИП Беляков Вадим Алексеевич.
</t>
  </si>
  <si>
    <t>1.408.110</t>
  </si>
  <si>
    <t>реш № 30 о согл, реш № 46 о вкл. в реестр</t>
  </si>
  <si>
    <t>1.408.111</t>
  </si>
  <si>
    <t>кирпич</t>
  </si>
  <si>
    <t>1) Офисных помещений Литер А, Литер Б</t>
  </si>
  <si>
    <t>1Б</t>
  </si>
  <si>
    <t>офис</t>
  </si>
  <si>
    <t xml:space="preserve">58.055238 </t>
  </si>
  <si>
    <t>60.574024</t>
  </si>
  <si>
    <t>1.408.112</t>
  </si>
  <si>
    <t>ИП Гречный Д.В.,                  ИП Мокеев К.А.</t>
  </si>
  <si>
    <t>660700154191,  660700363452</t>
  </si>
  <si>
    <t>7А</t>
  </si>
  <si>
    <t>ТЦ "Клен"</t>
  </si>
  <si>
    <t>торговый объект</t>
  </si>
  <si>
    <t>60.574855</t>
  </si>
  <si>
    <t xml:space="preserve">58.051188  </t>
  </si>
  <si>
    <t xml:space="preserve">ИП Окс Н.М. </t>
  </si>
  <si>
    <t>Рабочей Молодежи</t>
  </si>
  <si>
    <t xml:space="preserve">58.035983 </t>
  </si>
  <si>
    <t>60.536641</t>
  </si>
  <si>
    <t>магазин № 8</t>
  </si>
  <si>
    <t>реш № 37</t>
  </si>
  <si>
    <t>реш № 41</t>
  </si>
  <si>
    <t>58.028725</t>
  </si>
  <si>
    <t>60.494586</t>
  </si>
  <si>
    <t>АО "ОЭЗ "Титановая Долина</t>
  </si>
  <si>
    <t>в 480 м юго западнее жилой застройки по ул. Уральских Рабочих</t>
  </si>
  <si>
    <t>ОЭЗ ТИТАНОВАЯ ДОЛИНА от сотрудников подрядных организаций (ИТР), осуществляющих деятельность в помещении штаба, смет с территории площадки, от жизнедеятельности штаба охранной организации</t>
  </si>
  <si>
    <t>Владислава Тетюхина</t>
  </si>
  <si>
    <t>сотрудников Верхнесалдинской площадки предприятия АО «Особая экономическая зона «Титановая долина», от уборки административно-бытового здания</t>
  </si>
  <si>
    <t>58.027384</t>
  </si>
  <si>
    <t>60.493126</t>
  </si>
  <si>
    <t>производственный</t>
  </si>
  <si>
    <t>58.026548</t>
  </si>
  <si>
    <t>60.492751</t>
  </si>
  <si>
    <t>ИП Антонян Кристина Овиковна</t>
  </si>
  <si>
    <t>поликарбанат</t>
  </si>
  <si>
    <t>14/1</t>
  </si>
  <si>
    <t>административное здание ИП Антонян К.О.</t>
  </si>
  <si>
    <t>реш № 42</t>
  </si>
  <si>
    <t>реш № 43</t>
  </si>
  <si>
    <t>реш № 44</t>
  </si>
  <si>
    <t>реш № 45</t>
  </si>
  <si>
    <t>АО "Верхнесалдинские электрические сети"</t>
  </si>
  <si>
    <t>58.058849</t>
  </si>
  <si>
    <t xml:space="preserve">60.584170 </t>
  </si>
  <si>
    <t>58.051684</t>
  </si>
  <si>
    <t>60.570000</t>
  </si>
  <si>
    <t>102А</t>
  </si>
  <si>
    <t>административное зданиеАО "ВЭС"</t>
  </si>
  <si>
    <t>реш № 52</t>
  </si>
  <si>
    <t xml:space="preserve">ООО «Уралавтозапчасть» </t>
  </si>
  <si>
    <t>14</t>
  </si>
  <si>
    <t>административное здание ООО «Уралавтозапчасть»</t>
  </si>
  <si>
    <t>58.046118</t>
  </si>
  <si>
    <t>60.521005</t>
  </si>
  <si>
    <t>реш № 53</t>
  </si>
  <si>
    <t xml:space="preserve">ИП Чугаевский А.А. </t>
  </si>
  <si>
    <t>25</t>
  </si>
  <si>
    <t>ТЦ "Шатура"</t>
  </si>
  <si>
    <t>58.04328</t>
  </si>
  <si>
    <t>60.55136</t>
  </si>
  <si>
    <t>реш № 55</t>
  </si>
  <si>
    <t>III Интернационала</t>
  </si>
  <si>
    <t>57</t>
  </si>
  <si>
    <t>6607006149, 660700535278</t>
  </si>
  <si>
    <t xml:space="preserve">ВЕРХНЕСАЛДИНСКАЯ РАЙОННАЯ ОРГАНИЗАЦИЯ ОБЩЕРОССИЙСКОЙ ОБЩЕСТВЕННОЙ ОРГАНИЗАЦИИ ИНВАЛИДОВ ВОЙНЫ В АФГАНИСТАНЕ (ВСРО ОООИВА);    ИП Шугаева М.А </t>
  </si>
  <si>
    <t xml:space="preserve">58.044668 </t>
  </si>
  <si>
    <t>60.533358</t>
  </si>
  <si>
    <t>1 этажа –ИП Шугаева М.А. «Ритуальные услуги»; 2 этаж – офис ВСРО ОООИВА, от уборки административно-бытового здания.</t>
  </si>
  <si>
    <t>реш № 56</t>
  </si>
  <si>
    <t>МАДОУ «Детский сад № 24 «Дельфинчик»</t>
  </si>
  <si>
    <t>97\2</t>
  </si>
  <si>
    <t>реш № 57</t>
  </si>
  <si>
    <t>58.048363</t>
  </si>
  <si>
    <t>60.587881</t>
  </si>
  <si>
    <t>ПАО «Корпорация ВСМПО-АВИСМА»</t>
  </si>
  <si>
    <t>58.049877</t>
  </si>
  <si>
    <t>60.591890</t>
  </si>
  <si>
    <t>20/1</t>
  </si>
  <si>
    <t>микрорайон "Солнечный" Воронова, 20/1(80 квартир в количестве 152 человека)</t>
  </si>
  <si>
    <t xml:space="preserve">Реестр мест (площадок) накопления твердых коммунальных отходов на территории Верхнесалдинского городского округа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</si>
</sst>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indexed="8"/>
      <name val="Calibri"/>
      <family val="2"/>
      <charset val="1"/>
    </font>
    <font>
      <sz val="14"/>
      <name val="Times New Roman"/>
      <family val="1"/>
      <charset val="204"/>
    </font>
    <font>
      <sz val="8"/>
      <color theme="1"/>
      <name val="Franklin Gothic Book"/>
      <family val="2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0" fillId="0" borderId="0"/>
  </cellStyleXfs>
  <cellXfs count="54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6" fillId="0" borderId="9" xfId="1" applyFont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3" fontId="7" fillId="7" borderId="1" xfId="0" applyNumberFormat="1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49" fontId="7" fillId="7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7" fillId="8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7" fillId="8" borderId="0" xfId="0" applyFont="1" applyFill="1" applyAlignment="1">
      <alignment horizontal="center" vertical="center"/>
    </xf>
    <xf numFmtId="49" fontId="7" fillId="8" borderId="1" xfId="0" applyNumberFormat="1" applyFont="1" applyFill="1" applyBorder="1" applyAlignment="1">
      <alignment horizontal="center" vertical="center" wrapText="1"/>
    </xf>
    <xf numFmtId="49" fontId="11" fillId="8" borderId="1" xfId="0" applyNumberFormat="1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3" fontId="7" fillId="7" borderId="2" xfId="0" applyNumberFormat="1" applyFont="1" applyFill="1" applyBorder="1" applyAlignment="1">
      <alignment horizontal="center" vertical="center" wrapText="1"/>
    </xf>
    <xf numFmtId="3" fontId="7" fillId="7" borderId="4" xfId="0" applyNumberFormat="1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31"/>
  <sheetViews>
    <sheetView tabSelected="1" zoomScale="65" zoomScaleNormal="65" zoomScaleSheetLayoutView="66" workbookViewId="0">
      <pane xSplit="3" ySplit="6" topLeftCell="G88" activePane="bottomRight" state="frozen"/>
      <selection pane="topRight" activeCell="D1" sqref="D1"/>
      <selection pane="bottomLeft" activeCell="A7" sqref="A7"/>
      <selection pane="bottomRight" activeCell="U71" sqref="U71:V71"/>
    </sheetView>
  </sheetViews>
  <sheetFormatPr defaultColWidth="9.109375" defaultRowHeight="18" x14ac:dyDescent="0.3"/>
  <cols>
    <col min="1" max="1" width="13" style="14" customWidth="1"/>
    <col min="2" max="2" width="20.5546875" style="14" customWidth="1"/>
    <col min="3" max="3" width="25.88671875" style="14" customWidth="1"/>
    <col min="4" max="4" width="13.5546875" style="5" customWidth="1"/>
    <col min="5" max="5" width="5.88671875" style="5" customWidth="1"/>
    <col min="6" max="6" width="17.88671875" style="5" customWidth="1"/>
    <col min="7" max="7" width="6" style="5" customWidth="1"/>
    <col min="8" max="8" width="18.44140625" style="5" customWidth="1"/>
    <col min="9" max="9" width="6" style="5" customWidth="1"/>
    <col min="10" max="10" width="11.109375" style="5" customWidth="1"/>
    <col min="11" max="11" width="12" style="14" customWidth="1"/>
    <col min="12" max="12" width="9.5546875" style="14" customWidth="1"/>
    <col min="13" max="13" width="17.5546875" style="5" customWidth="1"/>
    <col min="14" max="14" width="6.21875" style="5" customWidth="1"/>
    <col min="15" max="15" width="18" style="5" customWidth="1"/>
    <col min="16" max="16" width="7.109375" style="5" customWidth="1"/>
    <col min="17" max="17" width="33.109375" style="5" customWidth="1"/>
    <col min="18" max="18" width="19.88671875" style="14" customWidth="1"/>
    <col min="19" max="19" width="21.33203125" style="14" customWidth="1"/>
    <col min="20" max="20" width="8.88671875" style="14" customWidth="1"/>
    <col min="21" max="21" width="13.5546875" style="5" customWidth="1"/>
    <col min="22" max="22" width="14.109375" style="5" customWidth="1"/>
    <col min="23" max="23" width="22.88671875" style="14" customWidth="1"/>
    <col min="24" max="24" width="30.5546875" style="14" customWidth="1"/>
    <col min="25" max="25" width="12.44140625" style="5" customWidth="1"/>
    <col min="26" max="26" width="35.5546875" style="5" customWidth="1"/>
    <col min="27" max="27" width="70.88671875" style="21" customWidth="1"/>
    <col min="28" max="16384" width="9.109375" style="6"/>
  </cols>
  <sheetData>
    <row r="1" spans="1:27" x14ac:dyDescent="0.3">
      <c r="A1" s="51" t="s">
        <v>674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7" x14ac:dyDescent="0.3">
      <c r="A2" s="40" t="s">
        <v>24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7" s="7" customFormat="1" ht="18.75" customHeight="1" x14ac:dyDescent="0.3">
      <c r="A3" s="41" t="s">
        <v>19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  <c r="P3" s="50" t="s">
        <v>11</v>
      </c>
      <c r="Q3" s="50"/>
      <c r="R3" s="50"/>
      <c r="S3" s="50"/>
      <c r="T3" s="50"/>
      <c r="U3" s="50"/>
      <c r="V3" s="50"/>
      <c r="W3" s="49" t="s">
        <v>12</v>
      </c>
      <c r="X3" s="49"/>
      <c r="Y3" s="49"/>
      <c r="Z3" s="49"/>
      <c r="AA3" s="22"/>
    </row>
    <row r="4" spans="1:27" s="2" customFormat="1" ht="64.5" customHeight="1" x14ac:dyDescent="0.3">
      <c r="A4" s="45" t="s">
        <v>0</v>
      </c>
      <c r="B4" s="45" t="s">
        <v>1</v>
      </c>
      <c r="C4" s="45"/>
      <c r="D4" s="44" t="s">
        <v>13</v>
      </c>
      <c r="E4" s="44" t="s">
        <v>8</v>
      </c>
      <c r="F4" s="44"/>
      <c r="G4" s="44" t="s">
        <v>9</v>
      </c>
      <c r="H4" s="44"/>
      <c r="I4" s="44" t="s">
        <v>10</v>
      </c>
      <c r="J4" s="44"/>
      <c r="K4" s="45" t="s">
        <v>20</v>
      </c>
      <c r="L4" s="46" t="s">
        <v>107</v>
      </c>
      <c r="M4" s="44" t="s">
        <v>21</v>
      </c>
      <c r="N4" s="44" t="s">
        <v>23</v>
      </c>
      <c r="O4" s="44"/>
      <c r="P4" s="44" t="s">
        <v>2</v>
      </c>
      <c r="Q4" s="44"/>
      <c r="R4" s="45" t="s">
        <v>3</v>
      </c>
      <c r="S4" s="45" t="s">
        <v>4</v>
      </c>
      <c r="T4" s="45" t="s">
        <v>5</v>
      </c>
      <c r="U4" s="44" t="s">
        <v>6</v>
      </c>
      <c r="V4" s="44" t="s">
        <v>7</v>
      </c>
      <c r="W4" s="45" t="s">
        <v>17</v>
      </c>
      <c r="X4" s="45"/>
      <c r="Y4" s="52" t="s">
        <v>262</v>
      </c>
      <c r="Z4" s="1" t="s">
        <v>18</v>
      </c>
      <c r="AA4" s="23"/>
    </row>
    <row r="5" spans="1:27" s="3" customFormat="1" ht="27.75" customHeight="1" x14ac:dyDescent="0.3">
      <c r="A5" s="45"/>
      <c r="B5" s="45" t="s">
        <v>15</v>
      </c>
      <c r="C5" s="45" t="s">
        <v>14</v>
      </c>
      <c r="D5" s="44"/>
      <c r="E5" s="44" t="s">
        <v>16</v>
      </c>
      <c r="F5" s="44" t="s">
        <v>14</v>
      </c>
      <c r="G5" s="44" t="s">
        <v>16</v>
      </c>
      <c r="H5" s="44" t="s">
        <v>14</v>
      </c>
      <c r="I5" s="44" t="s">
        <v>16</v>
      </c>
      <c r="J5" s="44" t="s">
        <v>14</v>
      </c>
      <c r="K5" s="45"/>
      <c r="L5" s="47"/>
      <c r="M5" s="44"/>
      <c r="N5" s="44" t="s">
        <v>16</v>
      </c>
      <c r="O5" s="44" t="s">
        <v>14</v>
      </c>
      <c r="P5" s="44" t="s">
        <v>16</v>
      </c>
      <c r="Q5" s="44" t="s">
        <v>14</v>
      </c>
      <c r="R5" s="45"/>
      <c r="S5" s="45"/>
      <c r="T5" s="45"/>
      <c r="U5" s="44"/>
      <c r="V5" s="44"/>
      <c r="W5" s="45" t="s">
        <v>15</v>
      </c>
      <c r="X5" s="45" t="s">
        <v>14</v>
      </c>
      <c r="Y5" s="52"/>
      <c r="Z5" s="44" t="s">
        <v>22</v>
      </c>
      <c r="AA5" s="23"/>
    </row>
    <row r="6" spans="1:27" s="3" customFormat="1" ht="47.25" customHeight="1" x14ac:dyDescent="0.3">
      <c r="A6" s="45"/>
      <c r="B6" s="45"/>
      <c r="C6" s="45"/>
      <c r="D6" s="44"/>
      <c r="E6" s="44"/>
      <c r="F6" s="44"/>
      <c r="G6" s="44"/>
      <c r="H6" s="44"/>
      <c r="I6" s="44"/>
      <c r="J6" s="44"/>
      <c r="K6" s="45"/>
      <c r="L6" s="48"/>
      <c r="M6" s="44"/>
      <c r="N6" s="44"/>
      <c r="O6" s="44"/>
      <c r="P6" s="44"/>
      <c r="Q6" s="44"/>
      <c r="R6" s="45"/>
      <c r="S6" s="45"/>
      <c r="T6" s="45"/>
      <c r="U6" s="44"/>
      <c r="V6" s="44"/>
      <c r="W6" s="45"/>
      <c r="X6" s="45"/>
      <c r="Y6" s="52"/>
      <c r="Z6" s="44"/>
      <c r="AA6" s="23"/>
    </row>
    <row r="7" spans="1:27" ht="54" x14ac:dyDescent="0.3">
      <c r="A7" s="12" t="s">
        <v>211</v>
      </c>
      <c r="B7" s="13">
        <v>6607002585</v>
      </c>
      <c r="C7" s="12" t="s">
        <v>261</v>
      </c>
      <c r="D7" s="4">
        <f>(K7-M7)*L7*0.186</f>
        <v>0.61380000000000001</v>
      </c>
      <c r="E7" s="4">
        <v>1</v>
      </c>
      <c r="F7" s="4" t="s">
        <v>50</v>
      </c>
      <c r="G7" s="4">
        <v>3</v>
      </c>
      <c r="H7" s="4" t="s">
        <v>51</v>
      </c>
      <c r="I7" s="4">
        <v>2</v>
      </c>
      <c r="J7" s="4" t="s">
        <v>53</v>
      </c>
      <c r="K7" s="12">
        <v>4</v>
      </c>
      <c r="L7" s="12">
        <v>1.1000000000000001</v>
      </c>
      <c r="M7" s="4">
        <v>1</v>
      </c>
      <c r="N7" s="4">
        <v>3</v>
      </c>
      <c r="O7" s="4" t="s">
        <v>56</v>
      </c>
      <c r="P7" s="4">
        <v>408</v>
      </c>
      <c r="Q7" s="4" t="s">
        <v>24</v>
      </c>
      <c r="R7" s="12" t="s">
        <v>25</v>
      </c>
      <c r="S7" s="12" t="s">
        <v>26</v>
      </c>
      <c r="T7" s="12">
        <v>6</v>
      </c>
      <c r="U7" s="4" t="s">
        <v>57</v>
      </c>
      <c r="V7" s="4" t="s">
        <v>64</v>
      </c>
      <c r="W7" s="12"/>
      <c r="X7" s="12"/>
      <c r="Y7" s="4" t="s">
        <v>263</v>
      </c>
      <c r="Z7" s="4" t="s">
        <v>110</v>
      </c>
    </row>
    <row r="8" spans="1:27" ht="54" x14ac:dyDescent="0.3">
      <c r="A8" s="12" t="s">
        <v>212</v>
      </c>
      <c r="B8" s="13">
        <v>6607002585</v>
      </c>
      <c r="C8" s="12" t="s">
        <v>261</v>
      </c>
      <c r="D8" s="4">
        <f>(K8-M8)*L8*0.186/2</f>
        <v>0.40920000000000001</v>
      </c>
      <c r="E8" s="4">
        <v>1</v>
      </c>
      <c r="F8" s="4" t="s">
        <v>50</v>
      </c>
      <c r="G8" s="4">
        <v>3</v>
      </c>
      <c r="H8" s="4" t="s">
        <v>51</v>
      </c>
      <c r="I8" s="4">
        <v>2</v>
      </c>
      <c r="J8" s="4" t="s">
        <v>53</v>
      </c>
      <c r="K8" s="12">
        <v>5</v>
      </c>
      <c r="L8" s="12">
        <v>1.1000000000000001</v>
      </c>
      <c r="M8" s="4">
        <v>1</v>
      </c>
      <c r="N8" s="4">
        <v>3</v>
      </c>
      <c r="O8" s="4" t="s">
        <v>56</v>
      </c>
      <c r="P8" s="4">
        <v>408</v>
      </c>
      <c r="Q8" s="4" t="s">
        <v>24</v>
      </c>
      <c r="R8" s="12" t="s">
        <v>25</v>
      </c>
      <c r="S8" s="12" t="s">
        <v>27</v>
      </c>
      <c r="T8" s="12">
        <v>34</v>
      </c>
      <c r="U8" s="4" t="s">
        <v>58</v>
      </c>
      <c r="V8" s="4" t="s">
        <v>65</v>
      </c>
      <c r="W8" s="12"/>
      <c r="X8" s="12"/>
      <c r="Y8" s="4" t="s">
        <v>263</v>
      </c>
      <c r="Z8" s="4" t="s">
        <v>111</v>
      </c>
    </row>
    <row r="9" spans="1:27" ht="54" x14ac:dyDescent="0.3">
      <c r="A9" s="12" t="s">
        <v>213</v>
      </c>
      <c r="B9" s="13">
        <v>6607002585</v>
      </c>
      <c r="C9" s="12" t="s">
        <v>261</v>
      </c>
      <c r="D9" s="4">
        <f>(K9-M9)*L9*0.186/30*12</f>
        <v>0.32736000000000004</v>
      </c>
      <c r="E9" s="4">
        <v>1</v>
      </c>
      <c r="F9" s="4" t="s">
        <v>50</v>
      </c>
      <c r="G9" s="4">
        <v>3</v>
      </c>
      <c r="H9" s="4" t="s">
        <v>51</v>
      </c>
      <c r="I9" s="4">
        <v>2</v>
      </c>
      <c r="J9" s="4" t="s">
        <v>53</v>
      </c>
      <c r="K9" s="12">
        <v>4</v>
      </c>
      <c r="L9" s="12">
        <v>1.1000000000000001</v>
      </c>
      <c r="M9" s="4">
        <v>0</v>
      </c>
      <c r="N9" s="4"/>
      <c r="O9" s="4"/>
      <c r="P9" s="4">
        <v>408</v>
      </c>
      <c r="Q9" s="4" t="s">
        <v>24</v>
      </c>
      <c r="R9" s="12" t="s">
        <v>25</v>
      </c>
      <c r="S9" s="12" t="s">
        <v>28</v>
      </c>
      <c r="T9" s="12">
        <v>59</v>
      </c>
      <c r="U9" s="4" t="s">
        <v>59</v>
      </c>
      <c r="V9" s="4" t="s">
        <v>66</v>
      </c>
      <c r="W9" s="12"/>
      <c r="X9" s="12"/>
      <c r="Y9" s="4" t="s">
        <v>264</v>
      </c>
      <c r="Z9" s="4" t="s">
        <v>112</v>
      </c>
    </row>
    <row r="10" spans="1:27" ht="54" x14ac:dyDescent="0.3">
      <c r="A10" s="12" t="s">
        <v>214</v>
      </c>
      <c r="B10" s="13">
        <v>6607002585</v>
      </c>
      <c r="C10" s="12" t="s">
        <v>261</v>
      </c>
      <c r="D10" s="4">
        <f>(K10-M10)*L10*0.186/12</f>
        <v>1.1625000000000002E-2</v>
      </c>
      <c r="E10" s="4">
        <v>1</v>
      </c>
      <c r="F10" s="4" t="s">
        <v>50</v>
      </c>
      <c r="G10" s="4">
        <v>1</v>
      </c>
      <c r="H10" s="4" t="s">
        <v>52</v>
      </c>
      <c r="I10" s="4">
        <v>3</v>
      </c>
      <c r="J10" s="4" t="s">
        <v>54</v>
      </c>
      <c r="K10" s="12">
        <v>1</v>
      </c>
      <c r="L10" s="12">
        <v>0.75</v>
      </c>
      <c r="M10" s="4">
        <v>0</v>
      </c>
      <c r="N10" s="4"/>
      <c r="O10" s="4"/>
      <c r="P10" s="4">
        <v>408</v>
      </c>
      <c r="Q10" s="4" t="s">
        <v>24</v>
      </c>
      <c r="R10" s="12" t="s">
        <v>25</v>
      </c>
      <c r="S10" s="12" t="s">
        <v>29</v>
      </c>
      <c r="T10" s="12">
        <v>14</v>
      </c>
      <c r="U10" s="4" t="s">
        <v>60</v>
      </c>
      <c r="V10" s="4" t="s">
        <v>67</v>
      </c>
      <c r="W10" s="12"/>
      <c r="X10" s="12"/>
      <c r="Y10" s="4" t="s">
        <v>265</v>
      </c>
      <c r="Z10" s="4" t="s">
        <v>113</v>
      </c>
    </row>
    <row r="11" spans="1:27" ht="54" x14ac:dyDescent="0.3">
      <c r="A11" s="12" t="s">
        <v>215</v>
      </c>
      <c r="B11" s="13">
        <v>6607002585</v>
      </c>
      <c r="C11" s="12" t="s">
        <v>261</v>
      </c>
      <c r="D11" s="4">
        <f>(K11-M11)*L11*0.186/30*16</f>
        <v>0.22319999999999998</v>
      </c>
      <c r="E11" s="4">
        <v>1</v>
      </c>
      <c r="F11" s="4" t="s">
        <v>50</v>
      </c>
      <c r="G11" s="4">
        <v>3</v>
      </c>
      <c r="H11" s="4" t="s">
        <v>51</v>
      </c>
      <c r="I11" s="4">
        <v>1</v>
      </c>
      <c r="J11" s="4" t="s">
        <v>55</v>
      </c>
      <c r="K11" s="12">
        <v>3</v>
      </c>
      <c r="L11" s="12">
        <v>0.75</v>
      </c>
      <c r="M11" s="4">
        <v>0</v>
      </c>
      <c r="N11" s="4"/>
      <c r="O11" s="4"/>
      <c r="P11" s="4">
        <v>408</v>
      </c>
      <c r="Q11" s="4" t="s">
        <v>24</v>
      </c>
      <c r="R11" s="12" t="s">
        <v>25</v>
      </c>
      <c r="S11" s="12" t="s">
        <v>30</v>
      </c>
      <c r="T11" s="12">
        <v>2</v>
      </c>
      <c r="U11" s="4" t="s">
        <v>61</v>
      </c>
      <c r="V11" s="4" t="s">
        <v>68</v>
      </c>
      <c r="W11" s="12"/>
      <c r="X11" s="12"/>
      <c r="Y11" s="4" t="s">
        <v>265</v>
      </c>
      <c r="Z11" s="4" t="s">
        <v>114</v>
      </c>
    </row>
    <row r="12" spans="1:27" ht="54" x14ac:dyDescent="0.3">
      <c r="A12" s="12" t="s">
        <v>216</v>
      </c>
      <c r="B12" s="13">
        <v>6607002585</v>
      </c>
      <c r="C12" s="12" t="s">
        <v>261</v>
      </c>
      <c r="D12" s="4">
        <f>(K12-M12)*L12*0.186/18</f>
        <v>7.7500000000000008E-3</v>
      </c>
      <c r="E12" s="4">
        <v>1</v>
      </c>
      <c r="F12" s="4" t="s">
        <v>50</v>
      </c>
      <c r="G12" s="4">
        <v>1</v>
      </c>
      <c r="H12" s="4" t="s">
        <v>52</v>
      </c>
      <c r="I12" s="4">
        <v>3</v>
      </c>
      <c r="J12" s="4" t="s">
        <v>54</v>
      </c>
      <c r="K12" s="12">
        <v>1</v>
      </c>
      <c r="L12" s="12">
        <v>0.75</v>
      </c>
      <c r="M12" s="4">
        <v>0</v>
      </c>
      <c r="N12" s="4"/>
      <c r="O12" s="4"/>
      <c r="P12" s="4">
        <v>408</v>
      </c>
      <c r="Q12" s="4" t="s">
        <v>24</v>
      </c>
      <c r="R12" s="12" t="s">
        <v>25</v>
      </c>
      <c r="S12" s="12" t="s">
        <v>31</v>
      </c>
      <c r="T12" s="12">
        <v>6</v>
      </c>
      <c r="U12" s="4" t="s">
        <v>62</v>
      </c>
      <c r="V12" s="4" t="s">
        <v>69</v>
      </c>
      <c r="W12" s="12"/>
      <c r="X12" s="12"/>
      <c r="Y12" s="4" t="s">
        <v>265</v>
      </c>
      <c r="Z12" s="4" t="s">
        <v>115</v>
      </c>
    </row>
    <row r="13" spans="1:27" ht="54" x14ac:dyDescent="0.3">
      <c r="A13" s="12" t="s">
        <v>217</v>
      </c>
      <c r="B13" s="13">
        <v>6607002585</v>
      </c>
      <c r="C13" s="12" t="s">
        <v>261</v>
      </c>
      <c r="D13" s="4">
        <f>(K13-M13)*L13*0.186/20</f>
        <v>6.9750000000000003E-3</v>
      </c>
      <c r="E13" s="4">
        <v>1</v>
      </c>
      <c r="F13" s="4" t="s">
        <v>50</v>
      </c>
      <c r="G13" s="4">
        <v>1</v>
      </c>
      <c r="H13" s="4" t="s">
        <v>52</v>
      </c>
      <c r="I13" s="4">
        <v>5</v>
      </c>
      <c r="J13" s="4" t="s">
        <v>109</v>
      </c>
      <c r="K13" s="12">
        <v>1</v>
      </c>
      <c r="L13" s="12">
        <v>0.75</v>
      </c>
      <c r="M13" s="4">
        <v>0</v>
      </c>
      <c r="N13" s="4"/>
      <c r="O13" s="4"/>
      <c r="P13" s="4">
        <v>408</v>
      </c>
      <c r="Q13" s="4" t="s">
        <v>24</v>
      </c>
      <c r="R13" s="12" t="s">
        <v>25</v>
      </c>
      <c r="S13" s="12" t="s">
        <v>31</v>
      </c>
      <c r="T13" s="12">
        <v>12</v>
      </c>
      <c r="U13" s="4" t="s">
        <v>74</v>
      </c>
      <c r="V13" s="4" t="s">
        <v>104</v>
      </c>
      <c r="W13" s="12"/>
      <c r="X13" s="12"/>
      <c r="Y13" s="4" t="s">
        <v>265</v>
      </c>
      <c r="Z13" s="4" t="s">
        <v>116</v>
      </c>
    </row>
    <row r="14" spans="1:27" ht="54" x14ac:dyDescent="0.3">
      <c r="A14" s="12" t="s">
        <v>218</v>
      </c>
      <c r="B14" s="13">
        <v>6607002585</v>
      </c>
      <c r="C14" s="12" t="s">
        <v>261</v>
      </c>
      <c r="D14" s="4">
        <f>(K14-M14)*L14*0.186/15</f>
        <v>9.300000000000001E-3</v>
      </c>
      <c r="E14" s="4">
        <v>1</v>
      </c>
      <c r="F14" s="4" t="s">
        <v>50</v>
      </c>
      <c r="G14" s="4">
        <v>1</v>
      </c>
      <c r="H14" s="4" t="s">
        <v>52</v>
      </c>
      <c r="I14" s="4">
        <v>3</v>
      </c>
      <c r="J14" s="4" t="s">
        <v>54</v>
      </c>
      <c r="K14" s="12">
        <v>1</v>
      </c>
      <c r="L14" s="12">
        <v>0.75</v>
      </c>
      <c r="M14" s="4">
        <v>0</v>
      </c>
      <c r="N14" s="4"/>
      <c r="O14" s="4"/>
      <c r="P14" s="4">
        <v>408</v>
      </c>
      <c r="Q14" s="4" t="s">
        <v>24</v>
      </c>
      <c r="R14" s="12" t="s">
        <v>25</v>
      </c>
      <c r="S14" s="12" t="s">
        <v>32</v>
      </c>
      <c r="T14" s="12">
        <v>33</v>
      </c>
      <c r="U14" s="4" t="s">
        <v>63</v>
      </c>
      <c r="V14" s="4" t="s">
        <v>70</v>
      </c>
      <c r="W14" s="12"/>
      <c r="X14" s="12"/>
      <c r="Y14" s="4" t="s">
        <v>265</v>
      </c>
      <c r="Z14" s="4" t="s">
        <v>117</v>
      </c>
    </row>
    <row r="15" spans="1:27" ht="72" x14ac:dyDescent="0.3">
      <c r="A15" s="12" t="s">
        <v>219</v>
      </c>
      <c r="B15" s="13">
        <v>6607002585</v>
      </c>
      <c r="C15" s="12" t="s">
        <v>261</v>
      </c>
      <c r="D15" s="4">
        <f>(K15-M15)*L15*0.186</f>
        <v>0.83699999999999997</v>
      </c>
      <c r="E15" s="4">
        <v>1</v>
      </c>
      <c r="F15" s="4" t="s">
        <v>50</v>
      </c>
      <c r="G15" s="4">
        <v>3</v>
      </c>
      <c r="H15" s="4" t="s">
        <v>51</v>
      </c>
      <c r="I15" s="4">
        <v>5</v>
      </c>
      <c r="J15" s="4" t="s">
        <v>109</v>
      </c>
      <c r="K15" s="12">
        <v>6</v>
      </c>
      <c r="L15" s="12">
        <v>0.75</v>
      </c>
      <c r="M15" s="4"/>
      <c r="N15" s="4"/>
      <c r="O15" s="4"/>
      <c r="P15" s="4">
        <v>408</v>
      </c>
      <c r="Q15" s="4" t="s">
        <v>24</v>
      </c>
      <c r="R15" s="12" t="s">
        <v>25</v>
      </c>
      <c r="S15" s="12" t="s">
        <v>266</v>
      </c>
      <c r="T15" s="12">
        <v>6</v>
      </c>
      <c r="U15" s="4" t="s">
        <v>136</v>
      </c>
      <c r="V15" s="4" t="s">
        <v>137</v>
      </c>
      <c r="W15" s="12"/>
      <c r="X15" s="12"/>
      <c r="Y15" s="4" t="s">
        <v>264</v>
      </c>
      <c r="Z15" s="4" t="s">
        <v>135</v>
      </c>
    </row>
    <row r="16" spans="1:27" ht="54" x14ac:dyDescent="0.3">
      <c r="A16" s="12" t="s">
        <v>220</v>
      </c>
      <c r="B16" s="13">
        <v>6607002585</v>
      </c>
      <c r="C16" s="12" t="s">
        <v>261</v>
      </c>
      <c r="D16" s="4">
        <f>(K16-M16)*L16*0.186</f>
        <v>0.81840000000000002</v>
      </c>
      <c r="E16" s="4">
        <v>1</v>
      </c>
      <c r="F16" s="4" t="s">
        <v>50</v>
      </c>
      <c r="G16" s="4">
        <v>3</v>
      </c>
      <c r="H16" s="4" t="s">
        <v>51</v>
      </c>
      <c r="I16" s="4">
        <v>1</v>
      </c>
      <c r="J16" s="4" t="s">
        <v>55</v>
      </c>
      <c r="K16" s="12">
        <v>4</v>
      </c>
      <c r="L16" s="12">
        <v>1.1000000000000001</v>
      </c>
      <c r="M16" s="4"/>
      <c r="N16" s="4"/>
      <c r="O16" s="4"/>
      <c r="P16" s="4">
        <v>408</v>
      </c>
      <c r="Q16" s="4" t="s">
        <v>24</v>
      </c>
      <c r="R16" s="12" t="s">
        <v>25</v>
      </c>
      <c r="S16" s="12" t="s">
        <v>267</v>
      </c>
      <c r="T16" s="12">
        <v>14</v>
      </c>
      <c r="U16" s="4" t="s">
        <v>138</v>
      </c>
      <c r="V16" s="4" t="s">
        <v>139</v>
      </c>
      <c r="W16" s="12"/>
      <c r="X16" s="12"/>
      <c r="Y16" s="4" t="s">
        <v>263</v>
      </c>
      <c r="Z16" s="4" t="s">
        <v>142</v>
      </c>
    </row>
    <row r="17" spans="1:27" ht="54" x14ac:dyDescent="0.3">
      <c r="A17" s="12" t="s">
        <v>221</v>
      </c>
      <c r="B17" s="13">
        <v>6607002585</v>
      </c>
      <c r="C17" s="12" t="s">
        <v>261</v>
      </c>
      <c r="D17" s="4">
        <f>(K17-M17)*L17*0.186</f>
        <v>0.27900000000000003</v>
      </c>
      <c r="E17" s="4">
        <v>1</v>
      </c>
      <c r="F17" s="4" t="s">
        <v>50</v>
      </c>
      <c r="G17" s="4">
        <v>1</v>
      </c>
      <c r="H17" s="4" t="s">
        <v>52</v>
      </c>
      <c r="I17" s="4">
        <v>2</v>
      </c>
      <c r="J17" s="4" t="s">
        <v>53</v>
      </c>
      <c r="K17" s="12">
        <v>2</v>
      </c>
      <c r="L17" s="12">
        <v>0.75</v>
      </c>
      <c r="M17" s="4">
        <v>0</v>
      </c>
      <c r="N17" s="4"/>
      <c r="O17" s="4"/>
      <c r="P17" s="4">
        <v>408</v>
      </c>
      <c r="Q17" s="4" t="s">
        <v>24</v>
      </c>
      <c r="R17" s="12" t="s">
        <v>25</v>
      </c>
      <c r="S17" s="12" t="s">
        <v>33</v>
      </c>
      <c r="T17" s="12">
        <v>9</v>
      </c>
      <c r="U17" s="4" t="s">
        <v>140</v>
      </c>
      <c r="V17" s="4" t="s">
        <v>141</v>
      </c>
      <c r="W17" s="12"/>
      <c r="X17" s="12"/>
      <c r="Y17" s="4" t="s">
        <v>263</v>
      </c>
      <c r="Z17" s="4" t="s">
        <v>143</v>
      </c>
    </row>
    <row r="18" spans="1:27" ht="108" x14ac:dyDescent="0.3">
      <c r="A18" s="12" t="s">
        <v>222</v>
      </c>
      <c r="B18" s="13">
        <v>6607002585</v>
      </c>
      <c r="C18" s="12" t="s">
        <v>261</v>
      </c>
      <c r="D18" s="4">
        <f>(K18-M18)*L18*0.186*2</f>
        <v>2.4552</v>
      </c>
      <c r="E18" s="4">
        <v>2</v>
      </c>
      <c r="F18" s="4" t="s">
        <v>105</v>
      </c>
      <c r="G18" s="4">
        <v>3</v>
      </c>
      <c r="H18" s="4" t="s">
        <v>51</v>
      </c>
      <c r="I18" s="4">
        <v>1</v>
      </c>
      <c r="J18" s="4" t="s">
        <v>55</v>
      </c>
      <c r="K18" s="12">
        <v>7</v>
      </c>
      <c r="L18" s="12">
        <v>1.1000000000000001</v>
      </c>
      <c r="M18" s="4">
        <v>1</v>
      </c>
      <c r="N18" s="4">
        <v>3</v>
      </c>
      <c r="O18" s="4" t="s">
        <v>56</v>
      </c>
      <c r="P18" s="4">
        <v>408</v>
      </c>
      <c r="Q18" s="4" t="s">
        <v>24</v>
      </c>
      <c r="R18" s="12" t="s">
        <v>25</v>
      </c>
      <c r="S18" s="12" t="s">
        <v>34</v>
      </c>
      <c r="T18" s="12">
        <v>5</v>
      </c>
      <c r="U18" s="4" t="s">
        <v>71</v>
      </c>
      <c r="V18" s="4" t="s">
        <v>81</v>
      </c>
      <c r="W18" s="12"/>
      <c r="X18" s="12"/>
      <c r="Y18" s="4" t="s">
        <v>263</v>
      </c>
      <c r="Z18" s="4" t="s">
        <v>118</v>
      </c>
    </row>
    <row r="19" spans="1:27" ht="54" x14ac:dyDescent="0.3">
      <c r="A19" s="12" t="s">
        <v>223</v>
      </c>
      <c r="B19" s="13">
        <v>6607002585</v>
      </c>
      <c r="C19" s="12" t="s">
        <v>261</v>
      </c>
      <c r="D19" s="4">
        <f>(K19-M19)*L19*0.186*2</f>
        <v>1.2276</v>
      </c>
      <c r="E19" s="4">
        <v>1</v>
      </c>
      <c r="F19" s="4" t="s">
        <v>50</v>
      </c>
      <c r="G19" s="4">
        <v>3</v>
      </c>
      <c r="H19" s="4" t="s">
        <v>51</v>
      </c>
      <c r="I19" s="4">
        <v>1</v>
      </c>
      <c r="J19" s="4" t="s">
        <v>55</v>
      </c>
      <c r="K19" s="12">
        <v>4</v>
      </c>
      <c r="L19" s="12">
        <v>1.1000000000000001</v>
      </c>
      <c r="M19" s="4">
        <v>1</v>
      </c>
      <c r="N19" s="4">
        <v>3</v>
      </c>
      <c r="O19" s="4" t="s">
        <v>56</v>
      </c>
      <c r="P19" s="4">
        <v>408</v>
      </c>
      <c r="Q19" s="4" t="s">
        <v>24</v>
      </c>
      <c r="R19" s="12" t="s">
        <v>25</v>
      </c>
      <c r="S19" s="12" t="s">
        <v>34</v>
      </c>
      <c r="T19" s="12">
        <v>18</v>
      </c>
      <c r="U19" s="4" t="s">
        <v>269</v>
      </c>
      <c r="V19" s="4" t="s">
        <v>270</v>
      </c>
      <c r="W19" s="12"/>
      <c r="X19" s="12"/>
      <c r="Y19" s="4" t="s">
        <v>263</v>
      </c>
      <c r="Z19" s="4" t="s">
        <v>268</v>
      </c>
    </row>
    <row r="20" spans="1:27" ht="72" x14ac:dyDescent="0.3">
      <c r="A20" s="12" t="s">
        <v>224</v>
      </c>
      <c r="B20" s="13">
        <v>6607002585</v>
      </c>
      <c r="C20" s="12" t="s">
        <v>261</v>
      </c>
      <c r="D20" s="4">
        <f t="shared" ref="D20:D30" si="0">(K20-M20)*L20*0.186*2</f>
        <v>1.6368</v>
      </c>
      <c r="E20" s="4">
        <v>1</v>
      </c>
      <c r="F20" s="4" t="s">
        <v>50</v>
      </c>
      <c r="G20" s="4">
        <v>3</v>
      </c>
      <c r="H20" s="4" t="s">
        <v>51</v>
      </c>
      <c r="I20" s="4">
        <v>1</v>
      </c>
      <c r="J20" s="4" t="s">
        <v>55</v>
      </c>
      <c r="K20" s="12">
        <v>5</v>
      </c>
      <c r="L20" s="12">
        <v>1.1000000000000001</v>
      </c>
      <c r="M20" s="4">
        <v>1</v>
      </c>
      <c r="N20" s="4">
        <v>3</v>
      </c>
      <c r="O20" s="4" t="s">
        <v>56</v>
      </c>
      <c r="P20" s="4">
        <v>408</v>
      </c>
      <c r="Q20" s="4" t="s">
        <v>24</v>
      </c>
      <c r="R20" s="12" t="s">
        <v>25</v>
      </c>
      <c r="S20" s="12" t="s">
        <v>35</v>
      </c>
      <c r="T20" s="12">
        <v>6</v>
      </c>
      <c r="U20" s="4" t="s">
        <v>72</v>
      </c>
      <c r="V20" s="4" t="s">
        <v>82</v>
      </c>
      <c r="W20" s="12"/>
      <c r="X20" s="12"/>
      <c r="Y20" s="4" t="s">
        <v>263</v>
      </c>
      <c r="Z20" s="4" t="s">
        <v>119</v>
      </c>
    </row>
    <row r="21" spans="1:27" ht="54" x14ac:dyDescent="0.3">
      <c r="A21" s="12" t="s">
        <v>225</v>
      </c>
      <c r="B21" s="13">
        <v>6607002585</v>
      </c>
      <c r="C21" s="12" t="s">
        <v>261</v>
      </c>
      <c r="D21" s="4">
        <f>(K21-M21)*L21*0.186*2</f>
        <v>1.6368</v>
      </c>
      <c r="E21" s="4">
        <v>2</v>
      </c>
      <c r="F21" s="4" t="s">
        <v>105</v>
      </c>
      <c r="G21" s="4">
        <v>3</v>
      </c>
      <c r="H21" s="4" t="s">
        <v>51</v>
      </c>
      <c r="I21" s="4">
        <v>2</v>
      </c>
      <c r="J21" s="4" t="s">
        <v>53</v>
      </c>
      <c r="K21" s="12">
        <v>5</v>
      </c>
      <c r="L21" s="12">
        <v>1.1000000000000001</v>
      </c>
      <c r="M21" s="4">
        <v>1</v>
      </c>
      <c r="N21" s="4">
        <v>3</v>
      </c>
      <c r="O21" s="4" t="s">
        <v>56</v>
      </c>
      <c r="P21" s="4">
        <v>408</v>
      </c>
      <c r="Q21" s="4" t="s">
        <v>24</v>
      </c>
      <c r="R21" s="12" t="s">
        <v>25</v>
      </c>
      <c r="S21" s="12" t="s">
        <v>36</v>
      </c>
      <c r="T21" s="12">
        <v>3</v>
      </c>
      <c r="U21" s="4" t="s">
        <v>73</v>
      </c>
      <c r="V21" s="4" t="s">
        <v>83</v>
      </c>
      <c r="W21" s="12"/>
      <c r="X21" s="12"/>
      <c r="Y21" s="4" t="s">
        <v>263</v>
      </c>
      <c r="Z21" s="4" t="s">
        <v>120</v>
      </c>
    </row>
    <row r="22" spans="1:27" ht="54" x14ac:dyDescent="0.3">
      <c r="A22" s="12" t="s">
        <v>226</v>
      </c>
      <c r="B22" s="13">
        <v>6607002585</v>
      </c>
      <c r="C22" s="12" t="s">
        <v>261</v>
      </c>
      <c r="D22" s="4">
        <f t="shared" si="0"/>
        <v>0.81840000000000002</v>
      </c>
      <c r="E22" s="4">
        <v>1</v>
      </c>
      <c r="F22" s="4" t="s">
        <v>50</v>
      </c>
      <c r="G22" s="4">
        <v>3</v>
      </c>
      <c r="H22" s="4" t="s">
        <v>51</v>
      </c>
      <c r="I22" s="4">
        <v>2</v>
      </c>
      <c r="J22" s="4" t="s">
        <v>53</v>
      </c>
      <c r="K22" s="12">
        <v>3</v>
      </c>
      <c r="L22" s="12">
        <v>1.1000000000000001</v>
      </c>
      <c r="M22" s="4">
        <v>1</v>
      </c>
      <c r="N22" s="4">
        <v>3</v>
      </c>
      <c r="O22" s="4" t="s">
        <v>56</v>
      </c>
      <c r="P22" s="4">
        <v>408</v>
      </c>
      <c r="Q22" s="4" t="s">
        <v>24</v>
      </c>
      <c r="R22" s="12" t="s">
        <v>25</v>
      </c>
      <c r="S22" s="12" t="s">
        <v>37</v>
      </c>
      <c r="T22" s="12">
        <v>17</v>
      </c>
      <c r="U22" s="4" t="s">
        <v>74</v>
      </c>
      <c r="V22" s="4" t="s">
        <v>84</v>
      </c>
      <c r="W22" s="12"/>
      <c r="X22" s="12"/>
      <c r="Y22" s="4" t="s">
        <v>263</v>
      </c>
      <c r="Z22" s="4" t="s">
        <v>121</v>
      </c>
    </row>
    <row r="23" spans="1:27" ht="72" customHeight="1" x14ac:dyDescent="0.3">
      <c r="A23" s="34" t="s">
        <v>227</v>
      </c>
      <c r="B23" s="38" t="s">
        <v>516</v>
      </c>
      <c r="C23" s="34" t="s">
        <v>515</v>
      </c>
      <c r="D23" s="4">
        <f t="shared" si="0"/>
        <v>1.2276</v>
      </c>
      <c r="E23" s="36">
        <v>1</v>
      </c>
      <c r="F23" s="36" t="s">
        <v>50</v>
      </c>
      <c r="G23" s="36">
        <v>3</v>
      </c>
      <c r="H23" s="36" t="s">
        <v>51</v>
      </c>
      <c r="I23" s="36">
        <v>2</v>
      </c>
      <c r="J23" s="36" t="s">
        <v>53</v>
      </c>
      <c r="K23" s="12">
        <v>4</v>
      </c>
      <c r="L23" s="12">
        <v>1.1000000000000001</v>
      </c>
      <c r="M23" s="36">
        <v>1</v>
      </c>
      <c r="N23" s="36">
        <v>3</v>
      </c>
      <c r="O23" s="36" t="s">
        <v>56</v>
      </c>
      <c r="P23" s="36">
        <v>408</v>
      </c>
      <c r="Q23" s="36" t="s">
        <v>24</v>
      </c>
      <c r="R23" s="34" t="s">
        <v>25</v>
      </c>
      <c r="S23" s="34" t="s">
        <v>31</v>
      </c>
      <c r="T23" s="34">
        <v>31</v>
      </c>
      <c r="U23" s="36" t="s">
        <v>75</v>
      </c>
      <c r="V23" s="36" t="s">
        <v>85</v>
      </c>
      <c r="W23" s="12"/>
      <c r="X23" s="12"/>
      <c r="Y23" s="4" t="s">
        <v>263</v>
      </c>
      <c r="Z23" s="4" t="s">
        <v>122</v>
      </c>
    </row>
    <row r="24" spans="1:27" x14ac:dyDescent="0.3">
      <c r="A24" s="35"/>
      <c r="B24" s="39"/>
      <c r="C24" s="35"/>
      <c r="D24" s="4"/>
      <c r="E24" s="37"/>
      <c r="F24" s="37"/>
      <c r="G24" s="37"/>
      <c r="H24" s="37"/>
      <c r="I24" s="37"/>
      <c r="J24" s="37"/>
      <c r="K24" s="12">
        <v>1</v>
      </c>
      <c r="L24" s="12">
        <v>0.36</v>
      </c>
      <c r="M24" s="37"/>
      <c r="N24" s="37"/>
      <c r="O24" s="37"/>
      <c r="P24" s="37"/>
      <c r="Q24" s="37"/>
      <c r="R24" s="35"/>
      <c r="S24" s="35"/>
      <c r="T24" s="35"/>
      <c r="U24" s="37"/>
      <c r="V24" s="37"/>
      <c r="W24" s="17" t="s">
        <v>517</v>
      </c>
      <c r="X24" s="12" t="s">
        <v>513</v>
      </c>
      <c r="Y24" s="4" t="s">
        <v>518</v>
      </c>
      <c r="Z24" s="4"/>
      <c r="AA24" s="21" t="s">
        <v>519</v>
      </c>
    </row>
    <row r="25" spans="1:27" ht="54" x14ac:dyDescent="0.3">
      <c r="A25" s="12" t="s">
        <v>228</v>
      </c>
      <c r="B25" s="13">
        <v>6607002585</v>
      </c>
      <c r="C25" s="12" t="s">
        <v>261</v>
      </c>
      <c r="D25" s="4">
        <f t="shared" si="0"/>
        <v>0.83699999999999997</v>
      </c>
      <c r="E25" s="4">
        <v>1</v>
      </c>
      <c r="F25" s="4" t="s">
        <v>50</v>
      </c>
      <c r="G25" s="4">
        <v>5</v>
      </c>
      <c r="H25" s="4" t="s">
        <v>106</v>
      </c>
      <c r="I25" s="4">
        <v>2</v>
      </c>
      <c r="J25" s="4" t="s">
        <v>53</v>
      </c>
      <c r="K25" s="12">
        <v>4</v>
      </c>
      <c r="L25" s="12">
        <v>0.75</v>
      </c>
      <c r="M25" s="4">
        <v>1</v>
      </c>
      <c r="N25" s="4">
        <v>3</v>
      </c>
      <c r="O25" s="4" t="s">
        <v>56</v>
      </c>
      <c r="P25" s="4">
        <v>408</v>
      </c>
      <c r="Q25" s="4" t="s">
        <v>24</v>
      </c>
      <c r="R25" s="12" t="s">
        <v>25</v>
      </c>
      <c r="S25" s="12" t="s">
        <v>38</v>
      </c>
      <c r="T25" s="12">
        <v>14</v>
      </c>
      <c r="U25" s="4" t="s">
        <v>76</v>
      </c>
      <c r="V25" s="4" t="s">
        <v>81</v>
      </c>
      <c r="W25" s="12"/>
      <c r="X25" s="12"/>
      <c r="Y25" s="4" t="s">
        <v>263</v>
      </c>
      <c r="Z25" s="4" t="s">
        <v>123</v>
      </c>
    </row>
    <row r="26" spans="1:27" ht="54" x14ac:dyDescent="0.3">
      <c r="A26" s="12" t="s">
        <v>229</v>
      </c>
      <c r="B26" s="13">
        <v>6607002585</v>
      </c>
      <c r="C26" s="12" t="s">
        <v>261</v>
      </c>
      <c r="D26" s="4">
        <f t="shared" si="0"/>
        <v>0.40920000000000001</v>
      </c>
      <c r="E26" s="4">
        <v>1</v>
      </c>
      <c r="F26" s="4" t="s">
        <v>50</v>
      </c>
      <c r="G26" s="4">
        <v>3</v>
      </c>
      <c r="H26" s="4" t="s">
        <v>51</v>
      </c>
      <c r="I26" s="4">
        <v>2</v>
      </c>
      <c r="J26" s="4" t="s">
        <v>53</v>
      </c>
      <c r="K26" s="12">
        <v>2</v>
      </c>
      <c r="L26" s="12">
        <v>1.1000000000000001</v>
      </c>
      <c r="M26" s="4">
        <v>1</v>
      </c>
      <c r="N26" s="4">
        <v>3</v>
      </c>
      <c r="O26" s="4" t="s">
        <v>56</v>
      </c>
      <c r="P26" s="4">
        <v>408</v>
      </c>
      <c r="Q26" s="4" t="s">
        <v>24</v>
      </c>
      <c r="R26" s="12" t="s">
        <v>25</v>
      </c>
      <c r="S26" s="12" t="s">
        <v>38</v>
      </c>
      <c r="T26" s="12">
        <v>23</v>
      </c>
      <c r="U26" s="4" t="s">
        <v>77</v>
      </c>
      <c r="V26" s="4" t="s">
        <v>86</v>
      </c>
      <c r="W26" s="12"/>
      <c r="X26" s="12"/>
      <c r="Y26" s="4" t="s">
        <v>263</v>
      </c>
      <c r="Z26" s="4" t="s">
        <v>124</v>
      </c>
    </row>
    <row r="27" spans="1:27" ht="54" x14ac:dyDescent="0.3">
      <c r="A27" s="12" t="s">
        <v>230</v>
      </c>
      <c r="B27" s="13">
        <v>6607002585</v>
      </c>
      <c r="C27" s="12" t="s">
        <v>261</v>
      </c>
      <c r="D27" s="4">
        <f t="shared" si="0"/>
        <v>1.6368</v>
      </c>
      <c r="E27" s="4">
        <v>1</v>
      </c>
      <c r="F27" s="4" t="s">
        <v>50</v>
      </c>
      <c r="G27" s="4">
        <v>3</v>
      </c>
      <c r="H27" s="4" t="s">
        <v>51</v>
      </c>
      <c r="I27" s="4">
        <v>2</v>
      </c>
      <c r="J27" s="4" t="s">
        <v>53</v>
      </c>
      <c r="K27" s="12">
        <v>5</v>
      </c>
      <c r="L27" s="12">
        <v>1.1000000000000001</v>
      </c>
      <c r="M27" s="4">
        <v>1</v>
      </c>
      <c r="N27" s="4">
        <v>3</v>
      </c>
      <c r="O27" s="4" t="s">
        <v>56</v>
      </c>
      <c r="P27" s="4">
        <v>408</v>
      </c>
      <c r="Q27" s="4" t="s">
        <v>24</v>
      </c>
      <c r="R27" s="12" t="s">
        <v>25</v>
      </c>
      <c r="S27" s="12" t="s">
        <v>38</v>
      </c>
      <c r="T27" s="12">
        <v>25</v>
      </c>
      <c r="U27" s="4" t="s">
        <v>78</v>
      </c>
      <c r="V27" s="4" t="s">
        <v>87</v>
      </c>
      <c r="W27" s="12"/>
      <c r="X27" s="12"/>
      <c r="Y27" s="4" t="s">
        <v>263</v>
      </c>
      <c r="Z27" s="4" t="s">
        <v>125</v>
      </c>
    </row>
    <row r="28" spans="1:27" ht="54" x14ac:dyDescent="0.3">
      <c r="A28" s="12" t="s">
        <v>231</v>
      </c>
      <c r="B28" s="13">
        <v>6607002585</v>
      </c>
      <c r="C28" s="12" t="s">
        <v>261</v>
      </c>
      <c r="D28" s="4">
        <f t="shared" si="0"/>
        <v>1.6368</v>
      </c>
      <c r="E28" s="4">
        <v>1</v>
      </c>
      <c r="F28" s="4" t="s">
        <v>50</v>
      </c>
      <c r="G28" s="4">
        <v>3</v>
      </c>
      <c r="H28" s="4" t="s">
        <v>51</v>
      </c>
      <c r="I28" s="4">
        <v>2</v>
      </c>
      <c r="J28" s="4" t="s">
        <v>53</v>
      </c>
      <c r="K28" s="12">
        <v>5</v>
      </c>
      <c r="L28" s="12">
        <v>1.1000000000000001</v>
      </c>
      <c r="M28" s="4">
        <v>1</v>
      </c>
      <c r="N28" s="4">
        <v>3</v>
      </c>
      <c r="O28" s="4" t="s">
        <v>56</v>
      </c>
      <c r="P28" s="4">
        <v>408</v>
      </c>
      <c r="Q28" s="4" t="s">
        <v>24</v>
      </c>
      <c r="R28" s="12" t="s">
        <v>25</v>
      </c>
      <c r="S28" s="12" t="s">
        <v>39</v>
      </c>
      <c r="T28" s="12">
        <v>3</v>
      </c>
      <c r="U28" s="4" t="s">
        <v>79</v>
      </c>
      <c r="V28" s="4" t="s">
        <v>88</v>
      </c>
      <c r="W28" s="12"/>
      <c r="X28" s="12"/>
      <c r="Y28" s="4" t="s">
        <v>263</v>
      </c>
      <c r="Z28" s="4" t="s">
        <v>126</v>
      </c>
    </row>
    <row r="29" spans="1:27" ht="54" x14ac:dyDescent="0.3">
      <c r="A29" s="12" t="s">
        <v>232</v>
      </c>
      <c r="B29" s="13">
        <v>6607002585</v>
      </c>
      <c r="C29" s="12" t="s">
        <v>261</v>
      </c>
      <c r="D29" s="4">
        <f t="shared" si="0"/>
        <v>3.2736000000000001</v>
      </c>
      <c r="E29" s="4">
        <v>1</v>
      </c>
      <c r="F29" s="4" t="s">
        <v>50</v>
      </c>
      <c r="G29" s="4">
        <v>3</v>
      </c>
      <c r="H29" s="4" t="s">
        <v>51</v>
      </c>
      <c r="I29" s="4">
        <v>1</v>
      </c>
      <c r="J29" s="4" t="s">
        <v>55</v>
      </c>
      <c r="K29" s="12">
        <v>9</v>
      </c>
      <c r="L29" s="12">
        <v>1.1000000000000001</v>
      </c>
      <c r="M29" s="4">
        <v>1</v>
      </c>
      <c r="N29" s="4">
        <v>3</v>
      </c>
      <c r="O29" s="4" t="s">
        <v>56</v>
      </c>
      <c r="P29" s="4">
        <v>408</v>
      </c>
      <c r="Q29" s="4" t="s">
        <v>24</v>
      </c>
      <c r="R29" s="12" t="s">
        <v>25</v>
      </c>
      <c r="S29" s="12" t="s">
        <v>36</v>
      </c>
      <c r="T29" s="12">
        <v>25</v>
      </c>
      <c r="U29" s="4" t="s">
        <v>80</v>
      </c>
      <c r="V29" s="4" t="s">
        <v>89</v>
      </c>
      <c r="W29" s="12"/>
      <c r="X29" s="12"/>
      <c r="Y29" s="4" t="s">
        <v>263</v>
      </c>
      <c r="Z29" s="4" t="s">
        <v>127</v>
      </c>
    </row>
    <row r="30" spans="1:27" ht="54" x14ac:dyDescent="0.3">
      <c r="A30" s="12" t="s">
        <v>233</v>
      </c>
      <c r="B30" s="13">
        <v>6607002585</v>
      </c>
      <c r="C30" s="12" t="s">
        <v>261</v>
      </c>
      <c r="D30" s="4">
        <f t="shared" si="0"/>
        <v>1.2276</v>
      </c>
      <c r="E30" s="4">
        <v>1</v>
      </c>
      <c r="F30" s="4" t="s">
        <v>50</v>
      </c>
      <c r="G30" s="4">
        <v>2</v>
      </c>
      <c r="H30" s="4" t="s">
        <v>108</v>
      </c>
      <c r="I30" s="4">
        <v>1</v>
      </c>
      <c r="J30" s="4" t="s">
        <v>55</v>
      </c>
      <c r="K30" s="12">
        <v>4</v>
      </c>
      <c r="L30" s="12">
        <v>1.1000000000000001</v>
      </c>
      <c r="M30" s="4">
        <v>1</v>
      </c>
      <c r="N30" s="4">
        <v>3</v>
      </c>
      <c r="O30" s="4" t="s">
        <v>56</v>
      </c>
      <c r="P30" s="4">
        <v>408</v>
      </c>
      <c r="Q30" s="4" t="s">
        <v>24</v>
      </c>
      <c r="R30" s="12" t="s">
        <v>25</v>
      </c>
      <c r="S30" s="12" t="s">
        <v>38</v>
      </c>
      <c r="T30" s="12">
        <v>61</v>
      </c>
      <c r="U30" s="4" t="s">
        <v>272</v>
      </c>
      <c r="V30" s="4" t="s">
        <v>273</v>
      </c>
      <c r="W30" s="12"/>
      <c r="X30" s="12"/>
      <c r="Y30" s="4" t="s">
        <v>263</v>
      </c>
      <c r="Z30" s="4" t="s">
        <v>271</v>
      </c>
    </row>
    <row r="31" spans="1:27" ht="54" x14ac:dyDescent="0.3">
      <c r="A31" s="12" t="s">
        <v>234</v>
      </c>
      <c r="B31" s="13">
        <v>6607002585</v>
      </c>
      <c r="C31" s="12" t="s">
        <v>261</v>
      </c>
      <c r="D31" s="4">
        <f>(K31-M31)*L31*0.186*2</f>
        <v>1.6368</v>
      </c>
      <c r="E31" s="4">
        <v>2</v>
      </c>
      <c r="F31" s="4" t="s">
        <v>105</v>
      </c>
      <c r="G31" s="4">
        <v>3</v>
      </c>
      <c r="H31" s="4" t="s">
        <v>51</v>
      </c>
      <c r="I31" s="4">
        <v>1</v>
      </c>
      <c r="J31" s="4" t="s">
        <v>55</v>
      </c>
      <c r="K31" s="12">
        <v>5</v>
      </c>
      <c r="L31" s="12">
        <v>1.1000000000000001</v>
      </c>
      <c r="M31" s="4">
        <v>1</v>
      </c>
      <c r="N31" s="4">
        <v>3</v>
      </c>
      <c r="O31" s="4" t="s">
        <v>56</v>
      </c>
      <c r="P31" s="4">
        <v>408</v>
      </c>
      <c r="Q31" s="4" t="s">
        <v>24</v>
      </c>
      <c r="R31" s="12" t="s">
        <v>25</v>
      </c>
      <c r="S31" s="12" t="s">
        <v>40</v>
      </c>
      <c r="T31" s="12">
        <v>15</v>
      </c>
      <c r="U31" s="4" t="s">
        <v>90</v>
      </c>
      <c r="V31" s="4" t="s">
        <v>91</v>
      </c>
      <c r="W31" s="12"/>
      <c r="X31" s="12"/>
      <c r="Y31" s="4" t="s">
        <v>263</v>
      </c>
      <c r="Z31" s="4" t="s">
        <v>128</v>
      </c>
    </row>
    <row r="32" spans="1:27" ht="54" x14ac:dyDescent="0.3">
      <c r="A32" s="12" t="s">
        <v>235</v>
      </c>
      <c r="B32" s="13">
        <v>6607002585</v>
      </c>
      <c r="C32" s="12" t="s">
        <v>261</v>
      </c>
      <c r="D32" s="4">
        <f>(K32-M32)*L32*0.186</f>
        <v>0.2046</v>
      </c>
      <c r="E32" s="4">
        <v>1</v>
      </c>
      <c r="F32" s="4" t="s">
        <v>50</v>
      </c>
      <c r="G32" s="4">
        <v>2</v>
      </c>
      <c r="H32" s="4" t="s">
        <v>108</v>
      </c>
      <c r="I32" s="4">
        <v>1</v>
      </c>
      <c r="J32" s="4" t="s">
        <v>55</v>
      </c>
      <c r="K32" s="12">
        <v>2</v>
      </c>
      <c r="L32" s="12">
        <v>1.1000000000000001</v>
      </c>
      <c r="M32" s="4">
        <v>1</v>
      </c>
      <c r="N32" s="4">
        <v>3</v>
      </c>
      <c r="O32" s="4" t="s">
        <v>56</v>
      </c>
      <c r="P32" s="4">
        <v>408</v>
      </c>
      <c r="Q32" s="4" t="s">
        <v>24</v>
      </c>
      <c r="R32" s="12" t="s">
        <v>25</v>
      </c>
      <c r="S32" s="12" t="s">
        <v>40</v>
      </c>
      <c r="T32" s="12">
        <v>3</v>
      </c>
      <c r="U32" s="4" t="s">
        <v>92</v>
      </c>
      <c r="V32" s="4" t="s">
        <v>93</v>
      </c>
      <c r="W32" s="12"/>
      <c r="X32" s="12"/>
      <c r="Y32" s="4" t="s">
        <v>263</v>
      </c>
      <c r="Z32" s="4" t="s">
        <v>129</v>
      </c>
    </row>
    <row r="33" spans="1:27" ht="54" x14ac:dyDescent="0.3">
      <c r="A33" s="12" t="s">
        <v>236</v>
      </c>
      <c r="B33" s="13">
        <v>6607002585</v>
      </c>
      <c r="C33" s="12" t="s">
        <v>261</v>
      </c>
      <c r="D33" s="4">
        <f>(K33-M33)*L33*0.186</f>
        <v>0.81840000000000002</v>
      </c>
      <c r="E33" s="4">
        <v>1</v>
      </c>
      <c r="F33" s="4" t="s">
        <v>50</v>
      </c>
      <c r="G33" s="4">
        <v>2</v>
      </c>
      <c r="H33" s="4" t="s">
        <v>108</v>
      </c>
      <c r="I33" s="4">
        <v>1</v>
      </c>
      <c r="J33" s="4" t="s">
        <v>55</v>
      </c>
      <c r="K33" s="12">
        <v>4</v>
      </c>
      <c r="L33" s="12">
        <v>1.1000000000000001</v>
      </c>
      <c r="M33" s="4">
        <v>0</v>
      </c>
      <c r="N33" s="4"/>
      <c r="O33" s="4"/>
      <c r="P33" s="4">
        <v>408</v>
      </c>
      <c r="Q33" s="4" t="s">
        <v>24</v>
      </c>
      <c r="R33" s="12" t="s">
        <v>25</v>
      </c>
      <c r="S33" s="12" t="s">
        <v>40</v>
      </c>
      <c r="T33" s="12">
        <v>2</v>
      </c>
      <c r="U33" s="4" t="s">
        <v>94</v>
      </c>
      <c r="V33" s="4" t="s">
        <v>95</v>
      </c>
      <c r="W33" s="12"/>
      <c r="X33" s="12"/>
      <c r="Y33" s="4" t="s">
        <v>263</v>
      </c>
      <c r="Z33" s="4" t="s">
        <v>134</v>
      </c>
    </row>
    <row r="34" spans="1:27" ht="54" x14ac:dyDescent="0.3">
      <c r="A34" s="12" t="s">
        <v>237</v>
      </c>
      <c r="B34" s="13">
        <v>6607002585</v>
      </c>
      <c r="C34" s="12" t="s">
        <v>261</v>
      </c>
      <c r="D34" s="4">
        <f>(K34-M34)*L34*0.186*2</f>
        <v>2.4552</v>
      </c>
      <c r="E34" s="4">
        <v>1</v>
      </c>
      <c r="F34" s="4" t="s">
        <v>50</v>
      </c>
      <c r="G34" s="4">
        <v>2</v>
      </c>
      <c r="H34" s="4" t="s">
        <v>108</v>
      </c>
      <c r="I34" s="4">
        <v>1</v>
      </c>
      <c r="J34" s="4" t="s">
        <v>55</v>
      </c>
      <c r="K34" s="12">
        <v>7</v>
      </c>
      <c r="L34" s="12">
        <v>1.1000000000000001</v>
      </c>
      <c r="M34" s="4">
        <v>1</v>
      </c>
      <c r="N34" s="4">
        <v>3</v>
      </c>
      <c r="O34" s="4" t="s">
        <v>56</v>
      </c>
      <c r="P34" s="4">
        <v>408</v>
      </c>
      <c r="Q34" s="4" t="s">
        <v>24</v>
      </c>
      <c r="R34" s="12" t="s">
        <v>25</v>
      </c>
      <c r="S34" s="12" t="s">
        <v>36</v>
      </c>
      <c r="T34" s="12">
        <v>57</v>
      </c>
      <c r="U34" s="4" t="s">
        <v>96</v>
      </c>
      <c r="V34" s="4" t="s">
        <v>97</v>
      </c>
      <c r="W34" s="12"/>
      <c r="X34" s="12"/>
      <c r="Y34" s="4" t="s">
        <v>263</v>
      </c>
      <c r="Z34" s="4" t="s">
        <v>130</v>
      </c>
    </row>
    <row r="35" spans="1:27" ht="54" x14ac:dyDescent="0.3">
      <c r="A35" s="12" t="s">
        <v>238</v>
      </c>
      <c r="B35" s="13">
        <v>6607002585</v>
      </c>
      <c r="C35" s="12" t="s">
        <v>261</v>
      </c>
      <c r="D35" s="4">
        <f>(K35-M35)*L35*0.186*0.4</f>
        <v>0.16368000000000002</v>
      </c>
      <c r="E35" s="4">
        <v>1</v>
      </c>
      <c r="F35" s="4" t="s">
        <v>50</v>
      </c>
      <c r="G35" s="4">
        <v>1</v>
      </c>
      <c r="H35" s="4" t="s">
        <v>52</v>
      </c>
      <c r="I35" s="4">
        <v>2</v>
      </c>
      <c r="J35" s="4" t="s">
        <v>53</v>
      </c>
      <c r="K35" s="12">
        <v>2</v>
      </c>
      <c r="L35" s="12">
        <v>1.1000000000000001</v>
      </c>
      <c r="M35" s="4">
        <v>0</v>
      </c>
      <c r="N35" s="4"/>
      <c r="O35" s="4"/>
      <c r="P35" s="4">
        <v>408</v>
      </c>
      <c r="Q35" s="4" t="s">
        <v>24</v>
      </c>
      <c r="R35" s="12" t="s">
        <v>25</v>
      </c>
      <c r="S35" s="12" t="s">
        <v>41</v>
      </c>
      <c r="T35" s="12">
        <v>23</v>
      </c>
      <c r="U35" s="4" t="s">
        <v>98</v>
      </c>
      <c r="V35" s="4" t="s">
        <v>99</v>
      </c>
      <c r="W35" s="12"/>
      <c r="X35" s="12"/>
      <c r="Y35" s="4" t="s">
        <v>263</v>
      </c>
      <c r="Z35" s="4" t="s">
        <v>131</v>
      </c>
    </row>
    <row r="36" spans="1:27" ht="54" x14ac:dyDescent="0.3">
      <c r="A36" s="12" t="s">
        <v>239</v>
      </c>
      <c r="B36" s="13">
        <v>6607002585</v>
      </c>
      <c r="C36" s="12" t="s">
        <v>261</v>
      </c>
      <c r="D36" s="4">
        <f t="shared" ref="D36:D59" si="1">(K36-M36)*L36*0.186*2</f>
        <v>2.0459999999999998</v>
      </c>
      <c r="E36" s="4">
        <v>1</v>
      </c>
      <c r="F36" s="4" t="s">
        <v>50</v>
      </c>
      <c r="G36" s="4">
        <v>3</v>
      </c>
      <c r="H36" s="4" t="s">
        <v>51</v>
      </c>
      <c r="I36" s="4">
        <v>1</v>
      </c>
      <c r="J36" s="4" t="s">
        <v>55</v>
      </c>
      <c r="K36" s="12">
        <v>6</v>
      </c>
      <c r="L36" s="12">
        <v>1.1000000000000001</v>
      </c>
      <c r="M36" s="4">
        <v>1</v>
      </c>
      <c r="N36" s="4">
        <v>3</v>
      </c>
      <c r="O36" s="4" t="s">
        <v>56</v>
      </c>
      <c r="P36" s="4">
        <v>408</v>
      </c>
      <c r="Q36" s="4" t="s">
        <v>24</v>
      </c>
      <c r="R36" s="12" t="s">
        <v>25</v>
      </c>
      <c r="S36" s="12" t="s">
        <v>38</v>
      </c>
      <c r="T36" s="12">
        <v>99</v>
      </c>
      <c r="U36" s="4" t="s">
        <v>144</v>
      </c>
      <c r="V36" s="4" t="s">
        <v>145</v>
      </c>
      <c r="W36" s="12"/>
      <c r="X36" s="12"/>
      <c r="Y36" s="4" t="s">
        <v>263</v>
      </c>
      <c r="Z36" s="4" t="s">
        <v>159</v>
      </c>
    </row>
    <row r="37" spans="1:27" ht="54" x14ac:dyDescent="0.3">
      <c r="A37" s="12" t="s">
        <v>240</v>
      </c>
      <c r="B37" s="13">
        <v>6607002585</v>
      </c>
      <c r="C37" s="12" t="s">
        <v>261</v>
      </c>
      <c r="D37" s="4">
        <f t="shared" si="1"/>
        <v>2.4552</v>
      </c>
      <c r="E37" s="4">
        <v>1</v>
      </c>
      <c r="F37" s="4" t="s">
        <v>50</v>
      </c>
      <c r="G37" s="4">
        <v>2</v>
      </c>
      <c r="H37" s="4" t="s">
        <v>108</v>
      </c>
      <c r="I37" s="4">
        <v>1</v>
      </c>
      <c r="J37" s="4" t="s">
        <v>55</v>
      </c>
      <c r="K37" s="12">
        <v>7</v>
      </c>
      <c r="L37" s="12">
        <v>1.1000000000000001</v>
      </c>
      <c r="M37" s="4">
        <v>1</v>
      </c>
      <c r="N37" s="4">
        <v>3</v>
      </c>
      <c r="O37" s="4" t="s">
        <v>56</v>
      </c>
      <c r="P37" s="4">
        <v>408</v>
      </c>
      <c r="Q37" s="4" t="s">
        <v>24</v>
      </c>
      <c r="R37" s="12" t="s">
        <v>25</v>
      </c>
      <c r="S37" s="12" t="s">
        <v>38</v>
      </c>
      <c r="T37" s="12">
        <v>97</v>
      </c>
      <c r="U37" s="4" t="s">
        <v>147</v>
      </c>
      <c r="V37" s="4" t="s">
        <v>146</v>
      </c>
      <c r="W37" s="12"/>
      <c r="X37" s="12"/>
      <c r="Y37" s="4" t="s">
        <v>263</v>
      </c>
      <c r="Z37" s="4" t="s">
        <v>160</v>
      </c>
    </row>
    <row r="38" spans="1:27" ht="54" x14ac:dyDescent="0.3">
      <c r="A38" s="12" t="s">
        <v>241</v>
      </c>
      <c r="B38" s="13">
        <v>6607002585</v>
      </c>
      <c r="C38" s="12" t="s">
        <v>261</v>
      </c>
      <c r="D38" s="4">
        <f t="shared" si="1"/>
        <v>2.8644000000000003</v>
      </c>
      <c r="E38" s="4">
        <v>1</v>
      </c>
      <c r="F38" s="4" t="s">
        <v>50</v>
      </c>
      <c r="G38" s="4">
        <v>3</v>
      </c>
      <c r="H38" s="4" t="s">
        <v>51</v>
      </c>
      <c r="I38" s="4">
        <v>1</v>
      </c>
      <c r="J38" s="4" t="s">
        <v>55</v>
      </c>
      <c r="K38" s="12">
        <v>8</v>
      </c>
      <c r="L38" s="12">
        <v>1.1000000000000001</v>
      </c>
      <c r="M38" s="4">
        <v>1</v>
      </c>
      <c r="N38" s="4">
        <v>3</v>
      </c>
      <c r="O38" s="4" t="s">
        <v>56</v>
      </c>
      <c r="P38" s="4">
        <v>408</v>
      </c>
      <c r="Q38" s="4" t="s">
        <v>24</v>
      </c>
      <c r="R38" s="12" t="s">
        <v>25</v>
      </c>
      <c r="S38" s="12" t="s">
        <v>42</v>
      </c>
      <c r="T38" s="12">
        <v>8</v>
      </c>
      <c r="U38" s="4" t="s">
        <v>150</v>
      </c>
      <c r="V38" s="4" t="s">
        <v>148</v>
      </c>
      <c r="W38" s="12"/>
      <c r="X38" s="12"/>
      <c r="Y38" s="4" t="s">
        <v>263</v>
      </c>
      <c r="Z38" s="4" t="s">
        <v>161</v>
      </c>
    </row>
    <row r="39" spans="1:27" ht="72" x14ac:dyDescent="0.3">
      <c r="A39" s="12" t="s">
        <v>242</v>
      </c>
      <c r="B39" s="13">
        <v>6607002585</v>
      </c>
      <c r="C39" s="12" t="s">
        <v>261</v>
      </c>
      <c r="D39" s="4">
        <f t="shared" si="1"/>
        <v>3.2736000000000001</v>
      </c>
      <c r="E39" s="4">
        <v>1</v>
      </c>
      <c r="F39" s="4" t="s">
        <v>50</v>
      </c>
      <c r="G39" s="4">
        <v>3</v>
      </c>
      <c r="H39" s="4" t="s">
        <v>51</v>
      </c>
      <c r="I39" s="4">
        <v>1</v>
      </c>
      <c r="J39" s="4" t="s">
        <v>55</v>
      </c>
      <c r="K39" s="12">
        <v>9</v>
      </c>
      <c r="L39" s="12">
        <v>1.1000000000000001</v>
      </c>
      <c r="M39" s="4">
        <v>1</v>
      </c>
      <c r="N39" s="4">
        <v>3</v>
      </c>
      <c r="O39" s="4" t="s">
        <v>56</v>
      </c>
      <c r="P39" s="4">
        <v>408</v>
      </c>
      <c r="Q39" s="4" t="s">
        <v>24</v>
      </c>
      <c r="R39" s="12" t="s">
        <v>25</v>
      </c>
      <c r="S39" s="12" t="s">
        <v>38</v>
      </c>
      <c r="T39" s="12" t="s">
        <v>149</v>
      </c>
      <c r="U39" s="4" t="s">
        <v>151</v>
      </c>
      <c r="V39" s="4" t="s">
        <v>152</v>
      </c>
      <c r="W39" s="12"/>
      <c r="X39" s="12"/>
      <c r="Y39" s="4" t="s">
        <v>263</v>
      </c>
      <c r="Z39" s="4" t="s">
        <v>162</v>
      </c>
    </row>
    <row r="40" spans="1:27" ht="54" x14ac:dyDescent="0.3">
      <c r="A40" s="12" t="s">
        <v>243</v>
      </c>
      <c r="B40" s="13">
        <v>6607002585</v>
      </c>
      <c r="C40" s="12" t="s">
        <v>261</v>
      </c>
      <c r="D40" s="4">
        <f t="shared" si="1"/>
        <v>2.0459999999999998</v>
      </c>
      <c r="E40" s="4">
        <v>1</v>
      </c>
      <c r="F40" s="4" t="s">
        <v>50</v>
      </c>
      <c r="G40" s="4">
        <v>2</v>
      </c>
      <c r="H40" s="4" t="s">
        <v>108</v>
      </c>
      <c r="I40" s="4">
        <v>1</v>
      </c>
      <c r="J40" s="4" t="s">
        <v>55</v>
      </c>
      <c r="K40" s="12">
        <v>6</v>
      </c>
      <c r="L40" s="12">
        <v>1.1000000000000001</v>
      </c>
      <c r="M40" s="4">
        <v>1</v>
      </c>
      <c r="N40" s="4">
        <v>3</v>
      </c>
      <c r="O40" s="4" t="s">
        <v>56</v>
      </c>
      <c r="P40" s="4">
        <v>408</v>
      </c>
      <c r="Q40" s="4" t="s">
        <v>24</v>
      </c>
      <c r="R40" s="12" t="s">
        <v>25</v>
      </c>
      <c r="S40" s="12" t="s">
        <v>38</v>
      </c>
      <c r="T40" s="12" t="s">
        <v>153</v>
      </c>
      <c r="U40" s="4" t="s">
        <v>154</v>
      </c>
      <c r="V40" s="4" t="s">
        <v>155</v>
      </c>
      <c r="W40" s="12"/>
      <c r="X40" s="12"/>
      <c r="Y40" s="4" t="s">
        <v>263</v>
      </c>
      <c r="Z40" s="4" t="s">
        <v>163</v>
      </c>
    </row>
    <row r="41" spans="1:27" ht="54" x14ac:dyDescent="0.3">
      <c r="A41" s="12" t="s">
        <v>244</v>
      </c>
      <c r="B41" s="13">
        <v>6607002585</v>
      </c>
      <c r="C41" s="12" t="s">
        <v>261</v>
      </c>
      <c r="D41" s="4">
        <f t="shared" si="1"/>
        <v>2.0459999999999998</v>
      </c>
      <c r="E41" s="4">
        <v>1</v>
      </c>
      <c r="F41" s="4" t="s">
        <v>50</v>
      </c>
      <c r="G41" s="4">
        <v>3</v>
      </c>
      <c r="H41" s="4" t="s">
        <v>51</v>
      </c>
      <c r="I41" s="4">
        <v>1</v>
      </c>
      <c r="J41" s="4" t="s">
        <v>55</v>
      </c>
      <c r="K41" s="12">
        <v>6</v>
      </c>
      <c r="L41" s="12">
        <v>1.1000000000000001</v>
      </c>
      <c r="M41" s="4">
        <v>1</v>
      </c>
      <c r="N41" s="4">
        <v>3</v>
      </c>
      <c r="O41" s="4" t="s">
        <v>56</v>
      </c>
      <c r="P41" s="4">
        <v>408</v>
      </c>
      <c r="Q41" s="4" t="s">
        <v>24</v>
      </c>
      <c r="R41" s="12" t="s">
        <v>25</v>
      </c>
      <c r="S41" s="12" t="s">
        <v>38</v>
      </c>
      <c r="T41" s="12" t="s">
        <v>156</v>
      </c>
      <c r="U41" s="4" t="s">
        <v>157</v>
      </c>
      <c r="V41" s="4" t="s">
        <v>158</v>
      </c>
      <c r="W41" s="12"/>
      <c r="X41" s="12"/>
      <c r="Y41" s="4" t="s">
        <v>263</v>
      </c>
      <c r="Z41" s="4" t="s">
        <v>164</v>
      </c>
    </row>
    <row r="42" spans="1:27" ht="54" x14ac:dyDescent="0.3">
      <c r="A42" s="12" t="s">
        <v>245</v>
      </c>
      <c r="B42" s="13">
        <v>6607002585</v>
      </c>
      <c r="C42" s="12" t="s">
        <v>261</v>
      </c>
      <c r="D42" s="4">
        <f t="shared" ref="D42:D43" si="2">(K42-M42)*L42*0.186*2</f>
        <v>2.4552</v>
      </c>
      <c r="E42" s="4">
        <v>1</v>
      </c>
      <c r="F42" s="4" t="s">
        <v>50</v>
      </c>
      <c r="G42" s="4">
        <v>3</v>
      </c>
      <c r="H42" s="4" t="s">
        <v>51</v>
      </c>
      <c r="I42" s="4">
        <v>1</v>
      </c>
      <c r="J42" s="4" t="s">
        <v>55</v>
      </c>
      <c r="K42" s="12">
        <v>7</v>
      </c>
      <c r="L42" s="12">
        <v>1.1000000000000001</v>
      </c>
      <c r="M42" s="4">
        <v>1</v>
      </c>
      <c r="N42" s="4">
        <v>3</v>
      </c>
      <c r="O42" s="4" t="s">
        <v>56</v>
      </c>
      <c r="P42" s="4">
        <v>408</v>
      </c>
      <c r="Q42" s="4" t="s">
        <v>24</v>
      </c>
      <c r="R42" s="12" t="s">
        <v>25</v>
      </c>
      <c r="S42" s="12" t="s">
        <v>38</v>
      </c>
      <c r="T42" s="12">
        <v>62</v>
      </c>
      <c r="U42" s="4" t="s">
        <v>275</v>
      </c>
      <c r="V42" s="4" t="s">
        <v>276</v>
      </c>
      <c r="W42" s="12"/>
      <c r="X42" s="12"/>
      <c r="Y42" s="4" t="s">
        <v>263</v>
      </c>
      <c r="Z42" s="4" t="s">
        <v>274</v>
      </c>
    </row>
    <row r="43" spans="1:27" ht="72" x14ac:dyDescent="0.3">
      <c r="A43" s="12" t="s">
        <v>246</v>
      </c>
      <c r="B43" s="13">
        <v>6607002585</v>
      </c>
      <c r="C43" s="12" t="s">
        <v>205</v>
      </c>
      <c r="D43" s="4">
        <f t="shared" si="2"/>
        <v>0.40920000000000001</v>
      </c>
      <c r="E43" s="4">
        <v>1</v>
      </c>
      <c r="F43" s="4" t="s">
        <v>50</v>
      </c>
      <c r="G43" s="4">
        <v>3</v>
      </c>
      <c r="H43" s="4" t="s">
        <v>51</v>
      </c>
      <c r="I43" s="4">
        <v>1</v>
      </c>
      <c r="J43" s="4" t="s">
        <v>55</v>
      </c>
      <c r="K43" s="12">
        <v>2</v>
      </c>
      <c r="L43" s="12">
        <v>1.1000000000000001</v>
      </c>
      <c r="M43" s="4">
        <v>1</v>
      </c>
      <c r="N43" s="4">
        <v>3</v>
      </c>
      <c r="O43" s="4" t="s">
        <v>56</v>
      </c>
      <c r="P43" s="4">
        <v>408</v>
      </c>
      <c r="Q43" s="4" t="s">
        <v>24</v>
      </c>
      <c r="R43" s="12" t="s">
        <v>25</v>
      </c>
      <c r="S43" s="12" t="s">
        <v>38</v>
      </c>
      <c r="T43" s="12" t="s">
        <v>277</v>
      </c>
      <c r="U43" s="4" t="s">
        <v>157</v>
      </c>
      <c r="V43" s="4" t="s">
        <v>158</v>
      </c>
      <c r="W43" s="12"/>
      <c r="X43" s="12"/>
      <c r="Y43" s="4" t="s">
        <v>263</v>
      </c>
      <c r="Z43" s="4" t="s">
        <v>204</v>
      </c>
    </row>
    <row r="44" spans="1:27" ht="54" x14ac:dyDescent="0.3">
      <c r="A44" s="34" t="s">
        <v>247</v>
      </c>
      <c r="B44" s="13">
        <v>6607002585</v>
      </c>
      <c r="C44" s="12" t="s">
        <v>261</v>
      </c>
      <c r="D44" s="4">
        <f t="shared" si="1"/>
        <v>1.6368</v>
      </c>
      <c r="E44" s="36">
        <v>1</v>
      </c>
      <c r="F44" s="36" t="s">
        <v>50</v>
      </c>
      <c r="G44" s="36">
        <v>3</v>
      </c>
      <c r="H44" s="36" t="s">
        <v>51</v>
      </c>
      <c r="I44" s="36">
        <v>2</v>
      </c>
      <c r="J44" s="36" t="s">
        <v>53</v>
      </c>
      <c r="K44" s="12">
        <v>5</v>
      </c>
      <c r="L44" s="12">
        <v>1.1000000000000001</v>
      </c>
      <c r="M44" s="36">
        <v>1</v>
      </c>
      <c r="N44" s="36">
        <v>3</v>
      </c>
      <c r="O44" s="36" t="s">
        <v>56</v>
      </c>
      <c r="P44" s="36">
        <v>408</v>
      </c>
      <c r="Q44" s="36" t="s">
        <v>24</v>
      </c>
      <c r="R44" s="34" t="s">
        <v>25</v>
      </c>
      <c r="S44" s="34" t="s">
        <v>36</v>
      </c>
      <c r="T44" s="34" t="s">
        <v>44</v>
      </c>
      <c r="U44" s="36" t="s">
        <v>100</v>
      </c>
      <c r="V44" s="36" t="s">
        <v>101</v>
      </c>
      <c r="W44" s="12"/>
      <c r="X44" s="12"/>
      <c r="Y44" s="4" t="s">
        <v>263</v>
      </c>
      <c r="Z44" s="4" t="s">
        <v>132</v>
      </c>
    </row>
    <row r="45" spans="1:27" x14ac:dyDescent="0.3">
      <c r="A45" s="35"/>
      <c r="B45" s="13">
        <v>6607001937</v>
      </c>
      <c r="C45" s="12" t="s">
        <v>545</v>
      </c>
      <c r="D45" s="4"/>
      <c r="E45" s="37"/>
      <c r="F45" s="37"/>
      <c r="G45" s="37"/>
      <c r="H45" s="37"/>
      <c r="I45" s="37"/>
      <c r="J45" s="37"/>
      <c r="K45" s="12">
        <v>1</v>
      </c>
      <c r="L45" s="12">
        <v>0.66</v>
      </c>
      <c r="M45" s="37"/>
      <c r="N45" s="37"/>
      <c r="O45" s="37"/>
      <c r="P45" s="37"/>
      <c r="Q45" s="37"/>
      <c r="R45" s="35"/>
      <c r="S45" s="35"/>
      <c r="T45" s="35"/>
      <c r="U45" s="37"/>
      <c r="V45" s="37"/>
      <c r="W45" s="12">
        <v>6607001937</v>
      </c>
      <c r="X45" s="12" t="s">
        <v>545</v>
      </c>
      <c r="Y45" s="4" t="s">
        <v>518</v>
      </c>
      <c r="Z45" s="4"/>
      <c r="AA45" s="21" t="s">
        <v>546</v>
      </c>
    </row>
    <row r="46" spans="1:27" ht="54" x14ac:dyDescent="0.3">
      <c r="A46" s="12" t="s">
        <v>248</v>
      </c>
      <c r="B46" s="13">
        <v>6607002585</v>
      </c>
      <c r="C46" s="12" t="s">
        <v>261</v>
      </c>
      <c r="D46" s="4">
        <f t="shared" si="1"/>
        <v>1.9530000000000001</v>
      </c>
      <c r="E46" s="4">
        <v>1</v>
      </c>
      <c r="F46" s="4" t="s">
        <v>50</v>
      </c>
      <c r="G46" s="4">
        <v>1</v>
      </c>
      <c r="H46" s="4" t="s">
        <v>52</v>
      </c>
      <c r="I46" s="4">
        <v>3</v>
      </c>
      <c r="J46" s="4" t="s">
        <v>54</v>
      </c>
      <c r="K46" s="12">
        <v>8</v>
      </c>
      <c r="L46" s="12">
        <v>0.75</v>
      </c>
      <c r="M46" s="4">
        <v>1</v>
      </c>
      <c r="N46" s="4">
        <v>3</v>
      </c>
      <c r="O46" s="4" t="s">
        <v>56</v>
      </c>
      <c r="P46" s="4">
        <v>408</v>
      </c>
      <c r="Q46" s="4" t="s">
        <v>24</v>
      </c>
      <c r="R46" s="12" t="s">
        <v>25</v>
      </c>
      <c r="S46" s="12" t="s">
        <v>36</v>
      </c>
      <c r="T46" s="12">
        <v>77</v>
      </c>
      <c r="U46" s="4" t="s">
        <v>165</v>
      </c>
      <c r="V46" s="4" t="s">
        <v>166</v>
      </c>
      <c r="W46" s="12"/>
      <c r="X46" s="12"/>
      <c r="Y46" s="4" t="s">
        <v>263</v>
      </c>
      <c r="Z46" s="4" t="s">
        <v>169</v>
      </c>
    </row>
    <row r="47" spans="1:27" ht="54" x14ac:dyDescent="0.3">
      <c r="A47" s="12" t="s">
        <v>249</v>
      </c>
      <c r="B47" s="13">
        <v>6607002585</v>
      </c>
      <c r="C47" s="12" t="s">
        <v>261</v>
      </c>
      <c r="D47" s="4">
        <f t="shared" si="1"/>
        <v>2.8644000000000003</v>
      </c>
      <c r="E47" s="4">
        <v>1</v>
      </c>
      <c r="F47" s="4" t="s">
        <v>50</v>
      </c>
      <c r="G47" s="4">
        <v>3</v>
      </c>
      <c r="H47" s="4" t="s">
        <v>51</v>
      </c>
      <c r="I47" s="4">
        <v>1</v>
      </c>
      <c r="J47" s="4" t="s">
        <v>55</v>
      </c>
      <c r="K47" s="12">
        <v>8</v>
      </c>
      <c r="L47" s="12">
        <v>1.1000000000000001</v>
      </c>
      <c r="M47" s="4">
        <v>1</v>
      </c>
      <c r="N47" s="4">
        <v>3</v>
      </c>
      <c r="O47" s="4" t="s">
        <v>56</v>
      </c>
      <c r="P47" s="4">
        <v>408</v>
      </c>
      <c r="Q47" s="4" t="s">
        <v>24</v>
      </c>
      <c r="R47" s="12" t="s">
        <v>25</v>
      </c>
      <c r="S47" s="12" t="s">
        <v>36</v>
      </c>
      <c r="T47" s="12">
        <v>85</v>
      </c>
      <c r="U47" s="4" t="s">
        <v>167</v>
      </c>
      <c r="V47" s="4" t="s">
        <v>168</v>
      </c>
      <c r="W47" s="12"/>
      <c r="X47" s="12"/>
      <c r="Y47" s="4" t="s">
        <v>263</v>
      </c>
      <c r="Z47" s="4" t="s">
        <v>170</v>
      </c>
    </row>
    <row r="48" spans="1:27" ht="54" x14ac:dyDescent="0.3">
      <c r="A48" s="12" t="s">
        <v>250</v>
      </c>
      <c r="B48" s="13">
        <v>6607002585</v>
      </c>
      <c r="C48" s="12" t="s">
        <v>261</v>
      </c>
      <c r="D48" s="4">
        <f t="shared" si="1"/>
        <v>0.40920000000000001</v>
      </c>
      <c r="E48" s="4">
        <v>1</v>
      </c>
      <c r="F48" s="4" t="s">
        <v>50</v>
      </c>
      <c r="G48" s="4">
        <v>1</v>
      </c>
      <c r="H48" s="4" t="s">
        <v>52</v>
      </c>
      <c r="I48" s="4">
        <v>2</v>
      </c>
      <c r="J48" s="4" t="s">
        <v>53</v>
      </c>
      <c r="K48" s="12">
        <v>1</v>
      </c>
      <c r="L48" s="12">
        <v>1.1000000000000001</v>
      </c>
      <c r="M48" s="4">
        <v>0</v>
      </c>
      <c r="N48" s="4"/>
      <c r="O48" s="4"/>
      <c r="P48" s="4">
        <v>408</v>
      </c>
      <c r="Q48" s="4" t="s">
        <v>24</v>
      </c>
      <c r="R48" s="12" t="s">
        <v>25</v>
      </c>
      <c r="S48" s="12" t="s">
        <v>43</v>
      </c>
      <c r="T48" s="12">
        <v>154</v>
      </c>
      <c r="U48" s="4" t="s">
        <v>102</v>
      </c>
      <c r="V48" s="4" t="s">
        <v>103</v>
      </c>
      <c r="W48" s="12"/>
      <c r="X48" s="12"/>
      <c r="Y48" s="4" t="s">
        <v>263</v>
      </c>
      <c r="Z48" s="4" t="s">
        <v>133</v>
      </c>
    </row>
    <row r="49" spans="1:26" ht="54" x14ac:dyDescent="0.3">
      <c r="A49" s="12" t="s">
        <v>251</v>
      </c>
      <c r="B49" s="13">
        <v>6607002585</v>
      </c>
      <c r="C49" s="12" t="s">
        <v>261</v>
      </c>
      <c r="D49" s="4">
        <f t="shared" si="1"/>
        <v>2.4552</v>
      </c>
      <c r="E49" s="4">
        <v>1</v>
      </c>
      <c r="F49" s="4" t="s">
        <v>50</v>
      </c>
      <c r="G49" s="4">
        <v>3</v>
      </c>
      <c r="H49" s="4" t="s">
        <v>51</v>
      </c>
      <c r="I49" s="4">
        <v>2</v>
      </c>
      <c r="J49" s="4" t="s">
        <v>53</v>
      </c>
      <c r="K49" s="12">
        <v>7</v>
      </c>
      <c r="L49" s="12">
        <v>1.1000000000000001</v>
      </c>
      <c r="M49" s="4">
        <v>1</v>
      </c>
      <c r="N49" s="4">
        <v>3</v>
      </c>
      <c r="O49" s="4" t="s">
        <v>56</v>
      </c>
      <c r="P49" s="4">
        <v>408</v>
      </c>
      <c r="Q49" s="4" t="s">
        <v>24</v>
      </c>
      <c r="R49" s="12" t="s">
        <v>25</v>
      </c>
      <c r="S49" s="12" t="s">
        <v>45</v>
      </c>
      <c r="T49" s="12">
        <v>1</v>
      </c>
      <c r="U49" s="4" t="s">
        <v>171</v>
      </c>
      <c r="V49" s="4" t="s">
        <v>172</v>
      </c>
      <c r="W49" s="12"/>
      <c r="X49" s="12"/>
      <c r="Y49" s="4" t="s">
        <v>263</v>
      </c>
      <c r="Z49" s="4" t="s">
        <v>193</v>
      </c>
    </row>
    <row r="50" spans="1:26" ht="54" x14ac:dyDescent="0.3">
      <c r="A50" s="12" t="s">
        <v>252</v>
      </c>
      <c r="B50" s="13">
        <v>6607002585</v>
      </c>
      <c r="C50" s="12" t="s">
        <v>261</v>
      </c>
      <c r="D50" s="4">
        <f t="shared" si="1"/>
        <v>2.8644000000000003</v>
      </c>
      <c r="E50" s="4">
        <v>1</v>
      </c>
      <c r="F50" s="4" t="s">
        <v>50</v>
      </c>
      <c r="G50" s="4">
        <v>3</v>
      </c>
      <c r="H50" s="4" t="s">
        <v>51</v>
      </c>
      <c r="I50" s="4">
        <v>2</v>
      </c>
      <c r="J50" s="4" t="s">
        <v>53</v>
      </c>
      <c r="K50" s="12">
        <v>8</v>
      </c>
      <c r="L50" s="12">
        <v>1.1000000000000001</v>
      </c>
      <c r="M50" s="4">
        <v>1</v>
      </c>
      <c r="N50" s="4">
        <v>3</v>
      </c>
      <c r="O50" s="4" t="s">
        <v>56</v>
      </c>
      <c r="P50" s="4">
        <v>408</v>
      </c>
      <c r="Q50" s="4" t="s">
        <v>24</v>
      </c>
      <c r="R50" s="12" t="s">
        <v>25</v>
      </c>
      <c r="S50" s="12" t="s">
        <v>45</v>
      </c>
      <c r="T50" s="12">
        <v>15</v>
      </c>
      <c r="U50" s="4" t="s">
        <v>173</v>
      </c>
      <c r="V50" s="4" t="s">
        <v>174</v>
      </c>
      <c r="W50" s="12"/>
      <c r="X50" s="12"/>
      <c r="Y50" s="4" t="s">
        <v>263</v>
      </c>
      <c r="Z50" s="4" t="s">
        <v>194</v>
      </c>
    </row>
    <row r="51" spans="1:26" ht="54" x14ac:dyDescent="0.3">
      <c r="A51" s="12" t="s">
        <v>253</v>
      </c>
      <c r="B51" s="13">
        <v>6607002585</v>
      </c>
      <c r="C51" s="12" t="s">
        <v>261</v>
      </c>
      <c r="D51" s="4">
        <f t="shared" si="1"/>
        <v>2.4552</v>
      </c>
      <c r="E51" s="4">
        <v>1</v>
      </c>
      <c r="F51" s="4" t="s">
        <v>50</v>
      </c>
      <c r="G51" s="4">
        <v>3</v>
      </c>
      <c r="H51" s="4" t="s">
        <v>51</v>
      </c>
      <c r="I51" s="4">
        <v>1</v>
      </c>
      <c r="J51" s="4" t="s">
        <v>55</v>
      </c>
      <c r="K51" s="12">
        <v>7</v>
      </c>
      <c r="L51" s="12">
        <v>1.1000000000000001</v>
      </c>
      <c r="M51" s="4">
        <v>1</v>
      </c>
      <c r="N51" s="4">
        <v>3</v>
      </c>
      <c r="O51" s="4" t="s">
        <v>56</v>
      </c>
      <c r="P51" s="4">
        <v>408</v>
      </c>
      <c r="Q51" s="4" t="s">
        <v>24</v>
      </c>
      <c r="R51" s="12" t="s">
        <v>25</v>
      </c>
      <c r="S51" s="12" t="s">
        <v>45</v>
      </c>
      <c r="T51" s="12">
        <v>19</v>
      </c>
      <c r="U51" s="4" t="s">
        <v>175</v>
      </c>
      <c r="V51" s="4" t="s">
        <v>176</v>
      </c>
      <c r="W51" s="12"/>
      <c r="X51" s="12"/>
      <c r="Y51" s="4" t="s">
        <v>263</v>
      </c>
      <c r="Z51" s="4" t="s">
        <v>195</v>
      </c>
    </row>
    <row r="52" spans="1:26" ht="54" x14ac:dyDescent="0.3">
      <c r="A52" s="12" t="s">
        <v>254</v>
      </c>
      <c r="B52" s="13">
        <v>6607002585</v>
      </c>
      <c r="C52" s="12" t="s">
        <v>261</v>
      </c>
      <c r="D52" s="4">
        <f t="shared" si="1"/>
        <v>2.4552</v>
      </c>
      <c r="E52" s="4">
        <v>1</v>
      </c>
      <c r="F52" s="4" t="s">
        <v>50</v>
      </c>
      <c r="G52" s="4">
        <v>3</v>
      </c>
      <c r="H52" s="4" t="s">
        <v>51</v>
      </c>
      <c r="I52" s="4">
        <v>2</v>
      </c>
      <c r="J52" s="4" t="s">
        <v>53</v>
      </c>
      <c r="K52" s="12">
        <v>7</v>
      </c>
      <c r="L52" s="12">
        <v>1.1000000000000001</v>
      </c>
      <c r="M52" s="4">
        <v>1</v>
      </c>
      <c r="N52" s="4">
        <v>3</v>
      </c>
      <c r="O52" s="4" t="s">
        <v>56</v>
      </c>
      <c r="P52" s="4">
        <v>408</v>
      </c>
      <c r="Q52" s="4" t="s">
        <v>24</v>
      </c>
      <c r="R52" s="12" t="s">
        <v>25</v>
      </c>
      <c r="S52" s="12" t="s">
        <v>45</v>
      </c>
      <c r="T52" s="12">
        <v>27</v>
      </c>
      <c r="U52" s="4" t="s">
        <v>177</v>
      </c>
      <c r="V52" s="4" t="s">
        <v>178</v>
      </c>
      <c r="W52" s="12"/>
      <c r="X52" s="12"/>
      <c r="Y52" s="4" t="s">
        <v>263</v>
      </c>
      <c r="Z52" s="4" t="s">
        <v>196</v>
      </c>
    </row>
    <row r="53" spans="1:26" ht="54" x14ac:dyDescent="0.3">
      <c r="A53" s="12" t="s">
        <v>255</v>
      </c>
      <c r="B53" s="13">
        <v>6607002585</v>
      </c>
      <c r="C53" s="12" t="s">
        <v>261</v>
      </c>
      <c r="D53" s="4">
        <f t="shared" si="1"/>
        <v>1.6368</v>
      </c>
      <c r="E53" s="4">
        <v>1</v>
      </c>
      <c r="F53" s="4" t="s">
        <v>50</v>
      </c>
      <c r="G53" s="4">
        <v>3</v>
      </c>
      <c r="H53" s="4" t="s">
        <v>51</v>
      </c>
      <c r="I53" s="4">
        <v>1</v>
      </c>
      <c r="J53" s="4" t="s">
        <v>55</v>
      </c>
      <c r="K53" s="12">
        <v>5</v>
      </c>
      <c r="L53" s="12">
        <v>1.1000000000000001</v>
      </c>
      <c r="M53" s="4">
        <v>1</v>
      </c>
      <c r="N53" s="4">
        <v>3</v>
      </c>
      <c r="O53" s="4" t="s">
        <v>56</v>
      </c>
      <c r="P53" s="4">
        <v>408</v>
      </c>
      <c r="Q53" s="4" t="s">
        <v>24</v>
      </c>
      <c r="R53" s="12" t="s">
        <v>25</v>
      </c>
      <c r="S53" s="12" t="s">
        <v>46</v>
      </c>
      <c r="T53" s="12">
        <v>17</v>
      </c>
      <c r="U53" s="4" t="s">
        <v>179</v>
      </c>
      <c r="V53" s="4" t="s">
        <v>180</v>
      </c>
      <c r="W53" s="12"/>
      <c r="X53" s="12"/>
      <c r="Y53" s="4" t="s">
        <v>263</v>
      </c>
      <c r="Z53" s="4" t="s">
        <v>197</v>
      </c>
    </row>
    <row r="54" spans="1:26" ht="54" x14ac:dyDescent="0.3">
      <c r="A54" s="12" t="s">
        <v>256</v>
      </c>
      <c r="B54" s="13">
        <v>6607002585</v>
      </c>
      <c r="C54" s="12" t="s">
        <v>261</v>
      </c>
      <c r="D54" s="4">
        <f t="shared" si="1"/>
        <v>1.6368</v>
      </c>
      <c r="E54" s="4">
        <v>1</v>
      </c>
      <c r="F54" s="4" t="s">
        <v>50</v>
      </c>
      <c r="G54" s="4">
        <v>3</v>
      </c>
      <c r="H54" s="4" t="s">
        <v>51</v>
      </c>
      <c r="I54" s="4">
        <v>1</v>
      </c>
      <c r="J54" s="4" t="s">
        <v>55</v>
      </c>
      <c r="K54" s="12">
        <v>5</v>
      </c>
      <c r="L54" s="12">
        <v>1.1000000000000001</v>
      </c>
      <c r="M54" s="4">
        <v>1</v>
      </c>
      <c r="N54" s="4">
        <v>3</v>
      </c>
      <c r="O54" s="4" t="s">
        <v>56</v>
      </c>
      <c r="P54" s="4">
        <v>408</v>
      </c>
      <c r="Q54" s="4" t="s">
        <v>24</v>
      </c>
      <c r="R54" s="12" t="s">
        <v>25</v>
      </c>
      <c r="S54" s="12" t="s">
        <v>46</v>
      </c>
      <c r="T54" s="12">
        <v>2</v>
      </c>
      <c r="U54" s="4" t="s">
        <v>181</v>
      </c>
      <c r="V54" s="4" t="s">
        <v>182</v>
      </c>
      <c r="W54" s="12"/>
      <c r="X54" s="12"/>
      <c r="Y54" s="4" t="s">
        <v>263</v>
      </c>
      <c r="Z54" s="4" t="s">
        <v>198</v>
      </c>
    </row>
    <row r="55" spans="1:26" ht="54" x14ac:dyDescent="0.3">
      <c r="A55" s="12" t="s">
        <v>257</v>
      </c>
      <c r="B55" s="13">
        <v>6607002585</v>
      </c>
      <c r="C55" s="12" t="s">
        <v>261</v>
      </c>
      <c r="D55" s="4">
        <f t="shared" si="1"/>
        <v>3.2736000000000001</v>
      </c>
      <c r="E55" s="4">
        <v>1</v>
      </c>
      <c r="F55" s="4" t="s">
        <v>50</v>
      </c>
      <c r="G55" s="4">
        <v>3</v>
      </c>
      <c r="H55" s="4" t="s">
        <v>51</v>
      </c>
      <c r="I55" s="4">
        <v>2</v>
      </c>
      <c r="J55" s="4" t="s">
        <v>53</v>
      </c>
      <c r="K55" s="12">
        <v>9</v>
      </c>
      <c r="L55" s="12">
        <v>1.1000000000000001</v>
      </c>
      <c r="M55" s="4">
        <v>1</v>
      </c>
      <c r="N55" s="4">
        <v>3</v>
      </c>
      <c r="O55" s="4" t="s">
        <v>56</v>
      </c>
      <c r="P55" s="4">
        <v>408</v>
      </c>
      <c r="Q55" s="4" t="s">
        <v>24</v>
      </c>
      <c r="R55" s="12" t="s">
        <v>25</v>
      </c>
      <c r="S55" s="12" t="s">
        <v>46</v>
      </c>
      <c r="T55" s="12">
        <v>9</v>
      </c>
      <c r="U55" s="4" t="s">
        <v>183</v>
      </c>
      <c r="V55" s="4" t="s">
        <v>184</v>
      </c>
      <c r="W55" s="12"/>
      <c r="X55" s="12"/>
      <c r="Y55" s="4" t="s">
        <v>263</v>
      </c>
      <c r="Z55" s="4" t="s">
        <v>199</v>
      </c>
    </row>
    <row r="56" spans="1:26" ht="72" x14ac:dyDescent="0.3">
      <c r="A56" s="12" t="s">
        <v>258</v>
      </c>
      <c r="B56" s="13">
        <v>6607002585</v>
      </c>
      <c r="C56" s="12" t="s">
        <v>261</v>
      </c>
      <c r="D56" s="4">
        <f t="shared" si="1"/>
        <v>2.8644000000000003</v>
      </c>
      <c r="E56" s="4">
        <v>1</v>
      </c>
      <c r="F56" s="4" t="s">
        <v>50</v>
      </c>
      <c r="G56" s="4">
        <v>3</v>
      </c>
      <c r="H56" s="4" t="s">
        <v>51</v>
      </c>
      <c r="I56" s="4">
        <v>1</v>
      </c>
      <c r="J56" s="4" t="s">
        <v>55</v>
      </c>
      <c r="K56" s="12">
        <v>8</v>
      </c>
      <c r="L56" s="12">
        <v>1.1000000000000001</v>
      </c>
      <c r="M56" s="4">
        <v>1</v>
      </c>
      <c r="N56" s="4">
        <v>3</v>
      </c>
      <c r="O56" s="4" t="s">
        <v>56</v>
      </c>
      <c r="P56" s="4">
        <v>408</v>
      </c>
      <c r="Q56" s="4" t="s">
        <v>24</v>
      </c>
      <c r="R56" s="12" t="s">
        <v>25</v>
      </c>
      <c r="S56" s="12" t="s">
        <v>47</v>
      </c>
      <c r="T56" s="12">
        <v>15</v>
      </c>
      <c r="U56" s="4" t="s">
        <v>185</v>
      </c>
      <c r="V56" s="4" t="s">
        <v>186</v>
      </c>
      <c r="W56" s="12"/>
      <c r="X56" s="12"/>
      <c r="Y56" s="4" t="s">
        <v>263</v>
      </c>
      <c r="Z56" s="4" t="s">
        <v>200</v>
      </c>
    </row>
    <row r="57" spans="1:26" ht="54" x14ac:dyDescent="0.3">
      <c r="A57" s="12" t="s">
        <v>259</v>
      </c>
      <c r="B57" s="13">
        <v>6607002585</v>
      </c>
      <c r="C57" s="12" t="s">
        <v>261</v>
      </c>
      <c r="D57" s="4">
        <f t="shared" si="1"/>
        <v>1.2276</v>
      </c>
      <c r="E57" s="4">
        <v>1</v>
      </c>
      <c r="F57" s="4" t="s">
        <v>50</v>
      </c>
      <c r="G57" s="4">
        <v>3</v>
      </c>
      <c r="H57" s="4" t="s">
        <v>51</v>
      </c>
      <c r="I57" s="4">
        <v>1</v>
      </c>
      <c r="J57" s="4" t="s">
        <v>55</v>
      </c>
      <c r="K57" s="12">
        <v>4</v>
      </c>
      <c r="L57" s="12">
        <v>1.1000000000000001</v>
      </c>
      <c r="M57" s="4">
        <v>1</v>
      </c>
      <c r="N57" s="4">
        <v>3</v>
      </c>
      <c r="O57" s="4" t="s">
        <v>56</v>
      </c>
      <c r="P57" s="4">
        <v>408</v>
      </c>
      <c r="Q57" s="4" t="s">
        <v>24</v>
      </c>
      <c r="R57" s="12" t="s">
        <v>25</v>
      </c>
      <c r="S57" s="12" t="s">
        <v>47</v>
      </c>
      <c r="T57" s="12">
        <v>2</v>
      </c>
      <c r="U57" s="4" t="s">
        <v>187</v>
      </c>
      <c r="V57" s="4" t="s">
        <v>188</v>
      </c>
      <c r="W57" s="12"/>
      <c r="X57" s="12"/>
      <c r="Y57" s="4" t="s">
        <v>263</v>
      </c>
      <c r="Z57" s="4" t="s">
        <v>201</v>
      </c>
    </row>
    <row r="58" spans="1:26" ht="90" x14ac:dyDescent="0.3">
      <c r="A58" s="12" t="s">
        <v>260</v>
      </c>
      <c r="B58" s="13">
        <v>6607002585</v>
      </c>
      <c r="C58" s="12" t="s">
        <v>261</v>
      </c>
      <c r="D58" s="4">
        <f t="shared" si="1"/>
        <v>2.0459999999999998</v>
      </c>
      <c r="E58" s="4">
        <v>1</v>
      </c>
      <c r="F58" s="4" t="s">
        <v>50</v>
      </c>
      <c r="G58" s="4">
        <v>3</v>
      </c>
      <c r="H58" s="4" t="s">
        <v>51</v>
      </c>
      <c r="I58" s="4">
        <v>1</v>
      </c>
      <c r="J58" s="4" t="s">
        <v>55</v>
      </c>
      <c r="K58" s="12">
        <v>6</v>
      </c>
      <c r="L58" s="12">
        <v>1.1000000000000001</v>
      </c>
      <c r="M58" s="4">
        <v>1</v>
      </c>
      <c r="N58" s="4">
        <v>3</v>
      </c>
      <c r="O58" s="4" t="s">
        <v>56</v>
      </c>
      <c r="P58" s="4">
        <v>408</v>
      </c>
      <c r="Q58" s="4" t="s">
        <v>24</v>
      </c>
      <c r="R58" s="12" t="s">
        <v>25</v>
      </c>
      <c r="S58" s="12" t="s">
        <v>48</v>
      </c>
      <c r="T58" s="12">
        <v>106</v>
      </c>
      <c r="U58" s="4" t="s">
        <v>189</v>
      </c>
      <c r="V58" s="4" t="s">
        <v>190</v>
      </c>
      <c r="W58" s="12"/>
      <c r="X58" s="12"/>
      <c r="Y58" s="4" t="s">
        <v>263</v>
      </c>
      <c r="Z58" s="4" t="s">
        <v>202</v>
      </c>
    </row>
    <row r="59" spans="1:26" ht="54" x14ac:dyDescent="0.3">
      <c r="A59" s="12" t="s">
        <v>278</v>
      </c>
      <c r="B59" s="13">
        <v>6607002585</v>
      </c>
      <c r="C59" s="12" t="s">
        <v>261</v>
      </c>
      <c r="D59" s="4">
        <f t="shared" si="1"/>
        <v>0.40920000000000001</v>
      </c>
      <c r="E59" s="4">
        <v>1</v>
      </c>
      <c r="F59" s="4" t="s">
        <v>50</v>
      </c>
      <c r="G59" s="4">
        <v>3</v>
      </c>
      <c r="H59" s="4" t="s">
        <v>51</v>
      </c>
      <c r="I59" s="4">
        <v>2</v>
      </c>
      <c r="J59" s="4" t="s">
        <v>53</v>
      </c>
      <c r="K59" s="12">
        <v>2</v>
      </c>
      <c r="L59" s="12">
        <v>1.1000000000000001</v>
      </c>
      <c r="M59" s="4">
        <v>1</v>
      </c>
      <c r="N59" s="4">
        <v>3</v>
      </c>
      <c r="O59" s="4" t="s">
        <v>56</v>
      </c>
      <c r="P59" s="4">
        <v>408</v>
      </c>
      <c r="Q59" s="4" t="s">
        <v>24</v>
      </c>
      <c r="R59" s="12" t="s">
        <v>25</v>
      </c>
      <c r="S59" s="12" t="s">
        <v>49</v>
      </c>
      <c r="T59" s="12">
        <v>15</v>
      </c>
      <c r="U59" s="4" t="s">
        <v>191</v>
      </c>
      <c r="V59" s="4" t="s">
        <v>192</v>
      </c>
      <c r="W59" s="12"/>
      <c r="X59" s="12"/>
      <c r="Y59" s="4" t="s">
        <v>263</v>
      </c>
      <c r="Z59" s="4" t="s">
        <v>203</v>
      </c>
    </row>
    <row r="60" spans="1:26" ht="108" x14ac:dyDescent="0.3">
      <c r="A60" s="12" t="s">
        <v>279</v>
      </c>
      <c r="B60" s="13">
        <v>6607002585</v>
      </c>
      <c r="C60" s="12" t="s">
        <v>261</v>
      </c>
      <c r="D60" s="4">
        <f t="shared" ref="D60" si="3">(K60-M60)*L60*0.186*2</f>
        <v>5.952</v>
      </c>
      <c r="E60" s="4">
        <v>1</v>
      </c>
      <c r="F60" s="4" t="s">
        <v>50</v>
      </c>
      <c r="G60" s="4">
        <v>3</v>
      </c>
      <c r="H60" s="4" t="s">
        <v>51</v>
      </c>
      <c r="I60" s="4">
        <v>1</v>
      </c>
      <c r="J60" s="4" t="s">
        <v>55</v>
      </c>
      <c r="K60" s="12">
        <v>3</v>
      </c>
      <c r="L60" s="12">
        <v>8</v>
      </c>
      <c r="M60" s="4">
        <v>1</v>
      </c>
      <c r="N60" s="4">
        <v>3</v>
      </c>
      <c r="O60" s="4" t="s">
        <v>56</v>
      </c>
      <c r="P60" s="4">
        <v>408</v>
      </c>
      <c r="Q60" s="4" t="s">
        <v>24</v>
      </c>
      <c r="R60" s="12" t="s">
        <v>25</v>
      </c>
      <c r="S60" s="15" t="s">
        <v>209</v>
      </c>
      <c r="T60" s="12" t="s">
        <v>208</v>
      </c>
      <c r="U60" s="4" t="s">
        <v>206</v>
      </c>
      <c r="V60" s="4" t="s">
        <v>207</v>
      </c>
      <c r="W60" s="12"/>
      <c r="X60" s="12"/>
      <c r="Y60" s="4" t="s">
        <v>265</v>
      </c>
      <c r="Z60" s="4" t="s">
        <v>210</v>
      </c>
    </row>
    <row r="61" spans="1:26" ht="90" x14ac:dyDescent="0.3">
      <c r="A61" s="12" t="s">
        <v>280</v>
      </c>
      <c r="B61" s="13">
        <v>6607002585</v>
      </c>
      <c r="C61" s="12" t="s">
        <v>261</v>
      </c>
      <c r="D61" s="4">
        <f>(K61-M61)*L61*0.186*2</f>
        <v>1.1160000000000001</v>
      </c>
      <c r="E61" s="4">
        <v>1</v>
      </c>
      <c r="F61" s="4" t="s">
        <v>50</v>
      </c>
      <c r="G61" s="4">
        <v>3</v>
      </c>
      <c r="H61" s="4" t="s">
        <v>51</v>
      </c>
      <c r="I61" s="4">
        <v>2</v>
      </c>
      <c r="J61" s="4" t="s">
        <v>53</v>
      </c>
      <c r="K61" s="12">
        <v>4</v>
      </c>
      <c r="L61" s="12">
        <v>0.75</v>
      </c>
      <c r="M61" s="4">
        <v>0</v>
      </c>
      <c r="N61" s="4"/>
      <c r="O61" s="4"/>
      <c r="P61" s="4">
        <v>408</v>
      </c>
      <c r="Q61" s="4" t="s">
        <v>24</v>
      </c>
      <c r="R61" s="12" t="s">
        <v>25</v>
      </c>
      <c r="S61" s="15" t="s">
        <v>209</v>
      </c>
      <c r="T61" s="12">
        <v>174</v>
      </c>
      <c r="U61" s="4" t="s">
        <v>286</v>
      </c>
      <c r="V61" s="4" t="s">
        <v>287</v>
      </c>
      <c r="W61" s="12"/>
      <c r="X61" s="12"/>
      <c r="Y61" s="4" t="s">
        <v>265</v>
      </c>
      <c r="Z61" s="4" t="s">
        <v>281</v>
      </c>
    </row>
    <row r="62" spans="1:26" ht="90" x14ac:dyDescent="0.3">
      <c r="A62" s="12" t="s">
        <v>282</v>
      </c>
      <c r="B62" s="13">
        <v>6607002585</v>
      </c>
      <c r="C62" s="12" t="s">
        <v>261</v>
      </c>
      <c r="D62" s="4">
        <f t="shared" ref="D62:D63" si="4">(K62-M62)*L62*0.186*2</f>
        <v>1.395</v>
      </c>
      <c r="E62" s="4">
        <v>1</v>
      </c>
      <c r="F62" s="4" t="s">
        <v>50</v>
      </c>
      <c r="G62" s="4">
        <v>3</v>
      </c>
      <c r="H62" s="4" t="s">
        <v>51</v>
      </c>
      <c r="I62" s="4">
        <v>2</v>
      </c>
      <c r="J62" s="4" t="s">
        <v>53</v>
      </c>
      <c r="K62" s="12">
        <v>5</v>
      </c>
      <c r="L62" s="12">
        <v>0.75</v>
      </c>
      <c r="M62" s="4">
        <v>0</v>
      </c>
      <c r="N62" s="4"/>
      <c r="O62" s="4"/>
      <c r="P62" s="4">
        <v>408</v>
      </c>
      <c r="Q62" s="4" t="s">
        <v>24</v>
      </c>
      <c r="R62" s="12" t="s">
        <v>25</v>
      </c>
      <c r="S62" s="15" t="s">
        <v>284</v>
      </c>
      <c r="T62" s="12">
        <v>35</v>
      </c>
      <c r="U62" s="4" t="s">
        <v>288</v>
      </c>
      <c r="V62" s="4" t="s">
        <v>289</v>
      </c>
      <c r="W62" s="12"/>
      <c r="X62" s="12"/>
      <c r="Y62" s="4" t="s">
        <v>265</v>
      </c>
      <c r="Z62" s="4" t="s">
        <v>292</v>
      </c>
    </row>
    <row r="63" spans="1:26" ht="90" x14ac:dyDescent="0.3">
      <c r="A63" s="12" t="s">
        <v>283</v>
      </c>
      <c r="B63" s="13">
        <v>6607002585</v>
      </c>
      <c r="C63" s="12" t="s">
        <v>261</v>
      </c>
      <c r="D63" s="4">
        <f t="shared" si="4"/>
        <v>0.83699999999999997</v>
      </c>
      <c r="E63" s="4">
        <v>1</v>
      </c>
      <c r="F63" s="4" t="s">
        <v>50</v>
      </c>
      <c r="G63" s="4">
        <v>3</v>
      </c>
      <c r="H63" s="4" t="s">
        <v>51</v>
      </c>
      <c r="I63" s="4">
        <v>2</v>
      </c>
      <c r="J63" s="4" t="s">
        <v>53</v>
      </c>
      <c r="K63" s="12">
        <v>3</v>
      </c>
      <c r="L63" s="12">
        <v>0.75</v>
      </c>
      <c r="M63" s="4">
        <v>0</v>
      </c>
      <c r="N63" s="4"/>
      <c r="O63" s="4"/>
      <c r="P63" s="4">
        <v>408</v>
      </c>
      <c r="Q63" s="4" t="s">
        <v>24</v>
      </c>
      <c r="R63" s="12" t="s">
        <v>25</v>
      </c>
      <c r="S63" s="15" t="s">
        <v>285</v>
      </c>
      <c r="T63" s="12">
        <v>8</v>
      </c>
      <c r="U63" s="4" t="s">
        <v>290</v>
      </c>
      <c r="V63" s="4" t="s">
        <v>291</v>
      </c>
      <c r="W63" s="12"/>
      <c r="X63" s="12"/>
      <c r="Y63" s="4" t="s">
        <v>265</v>
      </c>
      <c r="Z63" s="4" t="s">
        <v>293</v>
      </c>
    </row>
    <row r="64" spans="1:26" ht="90" x14ac:dyDescent="0.3">
      <c r="A64" s="12" t="s">
        <v>294</v>
      </c>
      <c r="B64" s="13">
        <v>6607002585</v>
      </c>
      <c r="C64" s="12" t="s">
        <v>261</v>
      </c>
      <c r="D64" s="4">
        <f t="shared" ref="D64" si="5">(K64-M64)*L64*0.186*2</f>
        <v>1.1160000000000001</v>
      </c>
      <c r="E64" s="4">
        <v>1</v>
      </c>
      <c r="F64" s="4" t="s">
        <v>50</v>
      </c>
      <c r="G64" s="4">
        <v>3</v>
      </c>
      <c r="H64" s="4" t="s">
        <v>51</v>
      </c>
      <c r="I64" s="4">
        <v>2</v>
      </c>
      <c r="J64" s="4" t="s">
        <v>53</v>
      </c>
      <c r="K64" s="12">
        <v>4</v>
      </c>
      <c r="L64" s="12">
        <v>0.75</v>
      </c>
      <c r="M64" s="4">
        <v>0</v>
      </c>
      <c r="N64" s="4"/>
      <c r="O64" s="4"/>
      <c r="P64" s="4">
        <v>408</v>
      </c>
      <c r="Q64" s="4" t="s">
        <v>24</v>
      </c>
      <c r="R64" s="12" t="s">
        <v>25</v>
      </c>
      <c r="S64" s="15" t="s">
        <v>295</v>
      </c>
      <c r="T64" s="12">
        <v>48</v>
      </c>
      <c r="U64" s="4" t="s">
        <v>296</v>
      </c>
      <c r="V64" s="4" t="s">
        <v>297</v>
      </c>
      <c r="W64" s="12"/>
      <c r="X64" s="12"/>
      <c r="Y64" s="4" t="s">
        <v>265</v>
      </c>
      <c r="Z64" s="4" t="s">
        <v>298</v>
      </c>
    </row>
    <row r="65" spans="1:26" ht="90" x14ac:dyDescent="0.3">
      <c r="A65" s="12" t="s">
        <v>299</v>
      </c>
      <c r="B65" s="13">
        <v>6607002585</v>
      </c>
      <c r="C65" s="12" t="s">
        <v>261</v>
      </c>
      <c r="D65" s="4">
        <f t="shared" ref="D65" si="6">(K65-M65)*L65*0.186*2</f>
        <v>0.83699999999999997</v>
      </c>
      <c r="E65" s="4">
        <v>1</v>
      </c>
      <c r="F65" s="4" t="s">
        <v>50</v>
      </c>
      <c r="G65" s="4">
        <v>3</v>
      </c>
      <c r="H65" s="4" t="s">
        <v>51</v>
      </c>
      <c r="I65" s="4">
        <v>2</v>
      </c>
      <c r="J65" s="4" t="s">
        <v>53</v>
      </c>
      <c r="K65" s="12">
        <v>3</v>
      </c>
      <c r="L65" s="12">
        <v>0.75</v>
      </c>
      <c r="M65" s="4">
        <v>0</v>
      </c>
      <c r="N65" s="4"/>
      <c r="O65" s="4"/>
      <c r="P65" s="4">
        <v>408</v>
      </c>
      <c r="Q65" s="4" t="s">
        <v>24</v>
      </c>
      <c r="R65" s="12" t="s">
        <v>25</v>
      </c>
      <c r="S65" s="15" t="s">
        <v>300</v>
      </c>
      <c r="T65" s="12" t="s">
        <v>301</v>
      </c>
      <c r="U65" s="4" t="s">
        <v>302</v>
      </c>
      <c r="V65" s="4" t="s">
        <v>303</v>
      </c>
      <c r="W65" s="12"/>
      <c r="X65" s="12"/>
      <c r="Y65" s="4" t="s">
        <v>265</v>
      </c>
      <c r="Z65" s="4" t="s">
        <v>304</v>
      </c>
    </row>
    <row r="66" spans="1:26" ht="54" x14ac:dyDescent="0.3">
      <c r="A66" s="12" t="s">
        <v>305</v>
      </c>
      <c r="B66" s="13">
        <v>6607002585</v>
      </c>
      <c r="C66" s="12" t="s">
        <v>261</v>
      </c>
      <c r="D66" s="4">
        <f t="shared" ref="D66" si="7">(K66-M66)*L66*0.186*2</f>
        <v>1.395</v>
      </c>
      <c r="E66" s="4">
        <v>1</v>
      </c>
      <c r="F66" s="4" t="s">
        <v>50</v>
      </c>
      <c r="G66" s="4">
        <v>3</v>
      </c>
      <c r="H66" s="4" t="s">
        <v>51</v>
      </c>
      <c r="I66" s="4">
        <v>2</v>
      </c>
      <c r="J66" s="4" t="s">
        <v>53</v>
      </c>
      <c r="K66" s="12">
        <v>5</v>
      </c>
      <c r="L66" s="12">
        <v>0.75</v>
      </c>
      <c r="M66" s="4">
        <v>0</v>
      </c>
      <c r="N66" s="4"/>
      <c r="O66" s="4"/>
      <c r="P66" s="4">
        <v>408</v>
      </c>
      <c r="Q66" s="4" t="s">
        <v>24</v>
      </c>
      <c r="R66" s="12" t="s">
        <v>25</v>
      </c>
      <c r="S66" s="15" t="s">
        <v>308</v>
      </c>
      <c r="T66" s="16">
        <v>172</v>
      </c>
      <c r="U66" s="8" t="s">
        <v>306</v>
      </c>
      <c r="V66" s="8" t="s">
        <v>307</v>
      </c>
      <c r="W66" s="12"/>
      <c r="X66" s="12"/>
      <c r="Y66" s="4" t="s">
        <v>265</v>
      </c>
      <c r="Z66" s="4" t="s">
        <v>309</v>
      </c>
    </row>
    <row r="67" spans="1:26" ht="54" x14ac:dyDescent="0.3">
      <c r="A67" s="12" t="s">
        <v>310</v>
      </c>
      <c r="B67" s="13">
        <v>6607002585</v>
      </c>
      <c r="C67" s="12" t="s">
        <v>261</v>
      </c>
      <c r="D67" s="4">
        <f t="shared" ref="D67:D68" si="8">(K67-M67)*L67*0.186*2</f>
        <v>1.1160000000000001</v>
      </c>
      <c r="E67" s="4">
        <v>1</v>
      </c>
      <c r="F67" s="4" t="s">
        <v>50</v>
      </c>
      <c r="G67" s="4">
        <v>3</v>
      </c>
      <c r="H67" s="4" t="s">
        <v>51</v>
      </c>
      <c r="I67" s="4">
        <v>2</v>
      </c>
      <c r="J67" s="4" t="s">
        <v>53</v>
      </c>
      <c r="K67" s="12">
        <v>4</v>
      </c>
      <c r="L67" s="12">
        <v>0.75</v>
      </c>
      <c r="M67" s="4">
        <v>0</v>
      </c>
      <c r="N67" s="4"/>
      <c r="O67" s="4"/>
      <c r="P67" s="4">
        <v>408</v>
      </c>
      <c r="Q67" s="4" t="s">
        <v>24</v>
      </c>
      <c r="R67" s="12" t="s">
        <v>25</v>
      </c>
      <c r="S67" s="15" t="s">
        <v>312</v>
      </c>
      <c r="T67" s="53">
        <v>76</v>
      </c>
      <c r="U67" s="26" t="s">
        <v>306</v>
      </c>
      <c r="V67" s="26" t="s">
        <v>307</v>
      </c>
      <c r="W67" s="12"/>
      <c r="X67" s="12"/>
      <c r="Y67" s="4" t="s">
        <v>265</v>
      </c>
      <c r="Z67" s="4" t="s">
        <v>315</v>
      </c>
    </row>
    <row r="68" spans="1:26" ht="72" x14ac:dyDescent="0.3">
      <c r="A68" s="12" t="s">
        <v>311</v>
      </c>
      <c r="B68" s="13">
        <v>6607002585</v>
      </c>
      <c r="C68" s="12" t="s">
        <v>261</v>
      </c>
      <c r="D68" s="4">
        <f t="shared" si="8"/>
        <v>0.55800000000000005</v>
      </c>
      <c r="E68" s="4">
        <v>1</v>
      </c>
      <c r="F68" s="4" t="s">
        <v>50</v>
      </c>
      <c r="G68" s="4">
        <v>3</v>
      </c>
      <c r="H68" s="4" t="s">
        <v>51</v>
      </c>
      <c r="I68" s="4">
        <v>2</v>
      </c>
      <c r="J68" s="4" t="s">
        <v>53</v>
      </c>
      <c r="K68" s="12">
        <v>2</v>
      </c>
      <c r="L68" s="12">
        <v>0.75</v>
      </c>
      <c r="M68" s="4">
        <v>0</v>
      </c>
      <c r="N68" s="4"/>
      <c r="O68" s="4"/>
      <c r="P68" s="4">
        <v>408</v>
      </c>
      <c r="Q68" s="4" t="s">
        <v>24</v>
      </c>
      <c r="R68" s="12" t="s">
        <v>25</v>
      </c>
      <c r="S68" s="15" t="s">
        <v>313</v>
      </c>
      <c r="T68" s="53" t="s">
        <v>314</v>
      </c>
      <c r="U68" s="26" t="s">
        <v>306</v>
      </c>
      <c r="V68" s="26" t="s">
        <v>307</v>
      </c>
      <c r="W68" s="12"/>
      <c r="X68" s="12"/>
      <c r="Y68" s="4" t="s">
        <v>265</v>
      </c>
      <c r="Z68" s="4" t="s">
        <v>316</v>
      </c>
    </row>
    <row r="69" spans="1:26" ht="90" x14ac:dyDescent="0.3">
      <c r="A69" s="12" t="s">
        <v>317</v>
      </c>
      <c r="B69" s="13">
        <v>6607002585</v>
      </c>
      <c r="C69" s="12" t="s">
        <v>261</v>
      </c>
      <c r="D69" s="4">
        <f t="shared" ref="D69:D70" si="9">(K69-M69)*L69*0.186*2</f>
        <v>0.55800000000000005</v>
      </c>
      <c r="E69" s="4">
        <v>1</v>
      </c>
      <c r="F69" s="4" t="s">
        <v>50</v>
      </c>
      <c r="G69" s="4">
        <v>3</v>
      </c>
      <c r="H69" s="4" t="s">
        <v>51</v>
      </c>
      <c r="I69" s="4">
        <v>2</v>
      </c>
      <c r="J69" s="4" t="s">
        <v>53</v>
      </c>
      <c r="K69" s="12">
        <v>2</v>
      </c>
      <c r="L69" s="12">
        <v>0.75</v>
      </c>
      <c r="M69" s="4">
        <v>0</v>
      </c>
      <c r="N69" s="4"/>
      <c r="O69" s="4"/>
      <c r="P69" s="4">
        <v>408</v>
      </c>
      <c r="Q69" s="4" t="s">
        <v>24</v>
      </c>
      <c r="R69" s="12" t="s">
        <v>25</v>
      </c>
      <c r="S69" s="15" t="s">
        <v>39</v>
      </c>
      <c r="T69" s="53">
        <v>150</v>
      </c>
      <c r="U69" s="26" t="s">
        <v>318</v>
      </c>
      <c r="V69" s="26" t="s">
        <v>319</v>
      </c>
      <c r="W69" s="12"/>
      <c r="X69" s="12"/>
      <c r="Y69" s="4" t="s">
        <v>265</v>
      </c>
      <c r="Z69" s="4" t="s">
        <v>327</v>
      </c>
    </row>
    <row r="70" spans="1:26" ht="54" x14ac:dyDescent="0.3">
      <c r="A70" s="12" t="s">
        <v>320</v>
      </c>
      <c r="B70" s="13">
        <v>6607002585</v>
      </c>
      <c r="C70" s="12" t="s">
        <v>261</v>
      </c>
      <c r="D70" s="4">
        <f t="shared" si="9"/>
        <v>0.55800000000000005</v>
      </c>
      <c r="E70" s="4">
        <v>1</v>
      </c>
      <c r="F70" s="4" t="s">
        <v>50</v>
      </c>
      <c r="G70" s="4">
        <v>3</v>
      </c>
      <c r="H70" s="4" t="s">
        <v>51</v>
      </c>
      <c r="I70" s="4">
        <v>2</v>
      </c>
      <c r="J70" s="4" t="s">
        <v>53</v>
      </c>
      <c r="K70" s="12">
        <v>2</v>
      </c>
      <c r="L70" s="12">
        <v>0.75</v>
      </c>
      <c r="M70" s="4">
        <v>0</v>
      </c>
      <c r="N70" s="4"/>
      <c r="O70" s="4"/>
      <c r="P70" s="4">
        <v>408</v>
      </c>
      <c r="Q70" s="4" t="s">
        <v>24</v>
      </c>
      <c r="R70" s="12" t="s">
        <v>25</v>
      </c>
      <c r="S70" s="15" t="s">
        <v>32</v>
      </c>
      <c r="T70" s="53">
        <v>32</v>
      </c>
      <c r="U70" s="26" t="s">
        <v>321</v>
      </c>
      <c r="V70" s="26" t="s">
        <v>322</v>
      </c>
      <c r="W70" s="12"/>
      <c r="X70" s="12"/>
      <c r="Y70" s="4" t="s">
        <v>265</v>
      </c>
      <c r="Z70" s="4" t="s">
        <v>328</v>
      </c>
    </row>
    <row r="71" spans="1:26" ht="54" x14ac:dyDescent="0.3">
      <c r="A71" s="12" t="s">
        <v>323</v>
      </c>
      <c r="B71" s="13">
        <v>6607002585</v>
      </c>
      <c r="C71" s="12" t="s">
        <v>261</v>
      </c>
      <c r="D71" s="4">
        <f t="shared" ref="D71" si="10">(K71-M71)*L71*0.186*2</f>
        <v>0.55800000000000005</v>
      </c>
      <c r="E71" s="4">
        <v>1</v>
      </c>
      <c r="F71" s="4" t="s">
        <v>50</v>
      </c>
      <c r="G71" s="4">
        <v>3</v>
      </c>
      <c r="H71" s="4" t="s">
        <v>51</v>
      </c>
      <c r="I71" s="4">
        <v>2</v>
      </c>
      <c r="J71" s="4" t="s">
        <v>53</v>
      </c>
      <c r="K71" s="12">
        <v>2</v>
      </c>
      <c r="L71" s="12">
        <v>0.75</v>
      </c>
      <c r="M71" s="4">
        <v>0</v>
      </c>
      <c r="N71" s="4"/>
      <c r="O71" s="4"/>
      <c r="P71" s="4">
        <v>408</v>
      </c>
      <c r="Q71" s="4" t="s">
        <v>24</v>
      </c>
      <c r="R71" s="12" t="s">
        <v>25</v>
      </c>
      <c r="S71" s="15" t="s">
        <v>326</v>
      </c>
      <c r="T71" s="53">
        <v>16</v>
      </c>
      <c r="U71" s="26" t="s">
        <v>324</v>
      </c>
      <c r="V71" s="26" t="s">
        <v>325</v>
      </c>
      <c r="W71" s="12"/>
      <c r="X71" s="12"/>
      <c r="Y71" s="4" t="s">
        <v>265</v>
      </c>
      <c r="Z71" s="4" t="s">
        <v>329</v>
      </c>
    </row>
    <row r="72" spans="1:26" ht="54" x14ac:dyDescent="0.3">
      <c r="A72" s="12" t="s">
        <v>330</v>
      </c>
      <c r="B72" s="13">
        <v>6607002585</v>
      </c>
      <c r="C72" s="12" t="s">
        <v>261</v>
      </c>
      <c r="D72" s="4">
        <f t="shared" ref="D72:D76" si="11">(K72-M72)*L72*0.186*2</f>
        <v>1.6739999999999999</v>
      </c>
      <c r="E72" s="4">
        <v>1</v>
      </c>
      <c r="F72" s="4" t="s">
        <v>50</v>
      </c>
      <c r="G72" s="4">
        <v>3</v>
      </c>
      <c r="H72" s="4" t="s">
        <v>51</v>
      </c>
      <c r="I72" s="4">
        <v>2</v>
      </c>
      <c r="J72" s="4" t="s">
        <v>53</v>
      </c>
      <c r="K72" s="12">
        <v>6</v>
      </c>
      <c r="L72" s="12">
        <v>0.75</v>
      </c>
      <c r="M72" s="4">
        <v>0</v>
      </c>
      <c r="N72" s="4"/>
      <c r="O72" s="4"/>
      <c r="P72" s="4">
        <v>408</v>
      </c>
      <c r="Q72" s="4" t="s">
        <v>24</v>
      </c>
      <c r="R72" s="12" t="s">
        <v>339</v>
      </c>
      <c r="S72" s="15" t="s">
        <v>340</v>
      </c>
      <c r="T72" s="12">
        <v>14</v>
      </c>
      <c r="U72" s="4" t="s">
        <v>356</v>
      </c>
      <c r="V72" s="4" t="s">
        <v>354</v>
      </c>
      <c r="W72" s="12"/>
      <c r="X72" s="12"/>
      <c r="Y72" s="4" t="s">
        <v>265</v>
      </c>
      <c r="Z72" s="9" t="s">
        <v>347</v>
      </c>
    </row>
    <row r="73" spans="1:26" ht="90" x14ac:dyDescent="0.3">
      <c r="A73" s="12" t="s">
        <v>331</v>
      </c>
      <c r="B73" s="13">
        <v>6607002585</v>
      </c>
      <c r="C73" s="12" t="s">
        <v>261</v>
      </c>
      <c r="D73" s="4">
        <f t="shared" si="11"/>
        <v>0.83699999999999997</v>
      </c>
      <c r="E73" s="4">
        <v>1</v>
      </c>
      <c r="F73" s="4" t="s">
        <v>50</v>
      </c>
      <c r="G73" s="4">
        <v>3</v>
      </c>
      <c r="H73" s="4" t="s">
        <v>51</v>
      </c>
      <c r="I73" s="4">
        <v>2</v>
      </c>
      <c r="J73" s="4" t="s">
        <v>53</v>
      </c>
      <c r="K73" s="12">
        <v>3</v>
      </c>
      <c r="L73" s="12">
        <v>0.75</v>
      </c>
      <c r="M73" s="4">
        <v>0</v>
      </c>
      <c r="N73" s="4"/>
      <c r="O73" s="4"/>
      <c r="P73" s="4">
        <v>408</v>
      </c>
      <c r="Q73" s="4" t="s">
        <v>24</v>
      </c>
      <c r="R73" s="12" t="s">
        <v>339</v>
      </c>
      <c r="S73" s="15" t="s">
        <v>341</v>
      </c>
      <c r="T73" s="12">
        <v>13</v>
      </c>
      <c r="U73" s="4" t="s">
        <v>352</v>
      </c>
      <c r="V73" s="4" t="s">
        <v>353</v>
      </c>
      <c r="W73" s="12"/>
      <c r="X73" s="12"/>
      <c r="Y73" s="4" t="s">
        <v>265</v>
      </c>
      <c r="Z73" s="4" t="s">
        <v>348</v>
      </c>
    </row>
    <row r="74" spans="1:26" ht="54" x14ac:dyDescent="0.3">
      <c r="A74" s="12" t="s">
        <v>332</v>
      </c>
      <c r="B74" s="13">
        <v>6607002585</v>
      </c>
      <c r="C74" s="12" t="s">
        <v>261</v>
      </c>
      <c r="D74" s="4">
        <f t="shared" si="11"/>
        <v>0.55800000000000005</v>
      </c>
      <c r="E74" s="4">
        <v>1</v>
      </c>
      <c r="F74" s="4" t="s">
        <v>50</v>
      </c>
      <c r="G74" s="4">
        <v>3</v>
      </c>
      <c r="H74" s="4" t="s">
        <v>51</v>
      </c>
      <c r="I74" s="4">
        <v>2</v>
      </c>
      <c r="J74" s="4" t="s">
        <v>53</v>
      </c>
      <c r="K74" s="12">
        <v>2</v>
      </c>
      <c r="L74" s="12">
        <v>0.75</v>
      </c>
      <c r="M74" s="4">
        <v>0</v>
      </c>
      <c r="N74" s="4"/>
      <c r="O74" s="4"/>
      <c r="P74" s="4">
        <v>408</v>
      </c>
      <c r="Q74" s="4" t="s">
        <v>24</v>
      </c>
      <c r="R74" s="12" t="s">
        <v>339</v>
      </c>
      <c r="S74" s="12" t="s">
        <v>340</v>
      </c>
      <c r="T74" s="12">
        <v>23</v>
      </c>
      <c r="U74" s="4" t="s">
        <v>358</v>
      </c>
      <c r="V74" s="4" t="s">
        <v>359</v>
      </c>
      <c r="W74" s="12"/>
      <c r="X74" s="12"/>
      <c r="Y74" s="4" t="s">
        <v>265</v>
      </c>
      <c r="Z74" s="4" t="s">
        <v>349</v>
      </c>
    </row>
    <row r="75" spans="1:26" ht="54" x14ac:dyDescent="0.3">
      <c r="A75" s="12" t="s">
        <v>333</v>
      </c>
      <c r="B75" s="13">
        <v>6607002585</v>
      </c>
      <c r="C75" s="12" t="s">
        <v>261</v>
      </c>
      <c r="D75" s="4">
        <f t="shared" ref="D75" si="12">(K75-M75)*L75*0.186*2</f>
        <v>0.55800000000000005</v>
      </c>
      <c r="E75" s="4">
        <v>1</v>
      </c>
      <c r="F75" s="4" t="s">
        <v>50</v>
      </c>
      <c r="G75" s="4">
        <v>3</v>
      </c>
      <c r="H75" s="4" t="s">
        <v>51</v>
      </c>
      <c r="I75" s="4">
        <v>2</v>
      </c>
      <c r="J75" s="4" t="s">
        <v>53</v>
      </c>
      <c r="K75" s="12">
        <v>2</v>
      </c>
      <c r="L75" s="12">
        <v>0.75</v>
      </c>
      <c r="M75" s="4">
        <v>0</v>
      </c>
      <c r="N75" s="4"/>
      <c r="O75" s="4"/>
      <c r="P75" s="4">
        <v>408</v>
      </c>
      <c r="Q75" s="4" t="s">
        <v>24</v>
      </c>
      <c r="R75" s="12" t="s">
        <v>339</v>
      </c>
      <c r="S75" s="12" t="s">
        <v>346</v>
      </c>
      <c r="T75" s="12">
        <v>14</v>
      </c>
      <c r="U75" s="4" t="s">
        <v>355</v>
      </c>
      <c r="V75" s="4" t="s">
        <v>357</v>
      </c>
      <c r="W75" s="12"/>
      <c r="X75" s="12"/>
      <c r="Y75" s="4" t="s">
        <v>265</v>
      </c>
      <c r="Z75" s="4" t="s">
        <v>350</v>
      </c>
    </row>
    <row r="76" spans="1:26" ht="72" x14ac:dyDescent="0.3">
      <c r="A76" s="12" t="s">
        <v>334</v>
      </c>
      <c r="B76" s="13">
        <v>6607002585</v>
      </c>
      <c r="C76" s="12" t="s">
        <v>261</v>
      </c>
      <c r="D76" s="4">
        <f t="shared" si="11"/>
        <v>0.55800000000000005</v>
      </c>
      <c r="E76" s="4">
        <v>1</v>
      </c>
      <c r="F76" s="4" t="s">
        <v>50</v>
      </c>
      <c r="G76" s="4">
        <v>3</v>
      </c>
      <c r="H76" s="4" t="s">
        <v>51</v>
      </c>
      <c r="I76" s="4">
        <v>2</v>
      </c>
      <c r="J76" s="4" t="s">
        <v>53</v>
      </c>
      <c r="K76" s="12">
        <v>2</v>
      </c>
      <c r="L76" s="12">
        <v>0.75</v>
      </c>
      <c r="M76" s="4">
        <v>0</v>
      </c>
      <c r="N76" s="4"/>
      <c r="O76" s="4"/>
      <c r="P76" s="4">
        <v>408</v>
      </c>
      <c r="Q76" s="4" t="s">
        <v>24</v>
      </c>
      <c r="R76" s="15" t="s">
        <v>342</v>
      </c>
      <c r="S76" s="15" t="s">
        <v>308</v>
      </c>
      <c r="T76" s="12">
        <v>1</v>
      </c>
      <c r="U76" s="4" t="s">
        <v>360</v>
      </c>
      <c r="V76" s="4" t="s">
        <v>361</v>
      </c>
      <c r="W76" s="12"/>
      <c r="X76" s="12"/>
      <c r="Y76" s="4" t="s">
        <v>265</v>
      </c>
      <c r="Z76" s="4" t="s">
        <v>351</v>
      </c>
    </row>
    <row r="77" spans="1:26" ht="72" x14ac:dyDescent="0.3">
      <c r="A77" s="12" t="s">
        <v>335</v>
      </c>
      <c r="B77" s="13">
        <v>6607002585</v>
      </c>
      <c r="C77" s="12" t="s">
        <v>261</v>
      </c>
      <c r="D77" s="4">
        <f t="shared" ref="D77:D79" si="13">(K77-M77)*L77*0.186*2</f>
        <v>0.55800000000000005</v>
      </c>
      <c r="E77" s="4">
        <v>1</v>
      </c>
      <c r="F77" s="4" t="s">
        <v>50</v>
      </c>
      <c r="G77" s="4">
        <v>3</v>
      </c>
      <c r="H77" s="4" t="s">
        <v>51</v>
      </c>
      <c r="I77" s="4">
        <v>2</v>
      </c>
      <c r="J77" s="4" t="s">
        <v>53</v>
      </c>
      <c r="K77" s="12">
        <v>2</v>
      </c>
      <c r="L77" s="12">
        <v>0.75</v>
      </c>
      <c r="M77" s="4">
        <v>0</v>
      </c>
      <c r="N77" s="4"/>
      <c r="O77" s="4"/>
      <c r="P77" s="4">
        <v>408</v>
      </c>
      <c r="Q77" s="4" t="s">
        <v>24</v>
      </c>
      <c r="R77" s="15" t="s">
        <v>342</v>
      </c>
      <c r="S77" s="15" t="s">
        <v>308</v>
      </c>
      <c r="T77" s="12">
        <v>79</v>
      </c>
      <c r="U77" s="4" t="s">
        <v>362</v>
      </c>
      <c r="V77" s="4" t="s">
        <v>363</v>
      </c>
      <c r="W77" s="12"/>
      <c r="X77" s="12"/>
      <c r="Y77" s="4" t="s">
        <v>265</v>
      </c>
      <c r="Z77" s="4" t="s">
        <v>351</v>
      </c>
    </row>
    <row r="78" spans="1:26" ht="54" x14ac:dyDescent="0.3">
      <c r="A78" s="12" t="s">
        <v>336</v>
      </c>
      <c r="B78" s="13">
        <v>6607002585</v>
      </c>
      <c r="C78" s="12" t="s">
        <v>261</v>
      </c>
      <c r="D78" s="4">
        <f t="shared" si="13"/>
        <v>0.83699999999999997</v>
      </c>
      <c r="E78" s="4">
        <v>1</v>
      </c>
      <c r="F78" s="4" t="s">
        <v>50</v>
      </c>
      <c r="G78" s="4">
        <v>1</v>
      </c>
      <c r="H78" s="4" t="s">
        <v>52</v>
      </c>
      <c r="I78" s="4">
        <v>3</v>
      </c>
      <c r="J78" s="4" t="s">
        <v>54</v>
      </c>
      <c r="K78" s="12">
        <v>3</v>
      </c>
      <c r="L78" s="12">
        <v>0.75</v>
      </c>
      <c r="M78" s="4">
        <v>0</v>
      </c>
      <c r="N78" s="4"/>
      <c r="O78" s="4"/>
      <c r="P78" s="4">
        <v>408</v>
      </c>
      <c r="Q78" s="4" t="s">
        <v>24</v>
      </c>
      <c r="R78" s="12" t="s">
        <v>343</v>
      </c>
      <c r="S78" s="12" t="s">
        <v>340</v>
      </c>
      <c r="T78" s="12">
        <v>5</v>
      </c>
      <c r="U78" s="4" t="s">
        <v>373</v>
      </c>
      <c r="V78" s="4" t="s">
        <v>374</v>
      </c>
      <c r="W78" s="12"/>
      <c r="X78" s="12"/>
      <c r="Y78" s="4" t="s">
        <v>265</v>
      </c>
      <c r="Z78" s="4" t="s">
        <v>375</v>
      </c>
    </row>
    <row r="79" spans="1:26" ht="54" x14ac:dyDescent="0.3">
      <c r="A79" s="12" t="s">
        <v>344</v>
      </c>
      <c r="B79" s="13">
        <v>6607002585</v>
      </c>
      <c r="C79" s="12" t="s">
        <v>261</v>
      </c>
      <c r="D79" s="4">
        <f t="shared" si="13"/>
        <v>0.83699999999999997</v>
      </c>
      <c r="E79" s="4">
        <v>1</v>
      </c>
      <c r="F79" s="4" t="s">
        <v>50</v>
      </c>
      <c r="G79" s="4">
        <v>3</v>
      </c>
      <c r="H79" s="4" t="s">
        <v>51</v>
      </c>
      <c r="I79" s="4">
        <v>3</v>
      </c>
      <c r="J79" s="4" t="s">
        <v>54</v>
      </c>
      <c r="K79" s="12">
        <v>3</v>
      </c>
      <c r="L79" s="12">
        <v>0.75</v>
      </c>
      <c r="M79" s="4">
        <v>0</v>
      </c>
      <c r="N79" s="4"/>
      <c r="O79" s="4"/>
      <c r="P79" s="4">
        <v>408</v>
      </c>
      <c r="Q79" s="4" t="s">
        <v>24</v>
      </c>
      <c r="R79" s="12" t="s">
        <v>343</v>
      </c>
      <c r="S79" s="12" t="s">
        <v>340</v>
      </c>
      <c r="T79" s="12">
        <v>21</v>
      </c>
      <c r="U79" s="4" t="s">
        <v>376</v>
      </c>
      <c r="V79" s="4" t="s">
        <v>377</v>
      </c>
      <c r="W79" s="12"/>
      <c r="X79" s="12"/>
      <c r="Y79" s="4" t="s">
        <v>265</v>
      </c>
      <c r="Z79" s="4" t="s">
        <v>375</v>
      </c>
    </row>
    <row r="80" spans="1:26" ht="54" x14ac:dyDescent="0.3">
      <c r="A80" s="12" t="s">
        <v>345</v>
      </c>
      <c r="B80" s="13">
        <v>6607002585</v>
      </c>
      <c r="C80" s="12" t="s">
        <v>261</v>
      </c>
      <c r="D80" s="4">
        <f t="shared" ref="D80:D86" si="14">(K80-M80)*L80*0.186*2</f>
        <v>0.55800000000000005</v>
      </c>
      <c r="E80" s="4">
        <v>1</v>
      </c>
      <c r="F80" s="4" t="s">
        <v>50</v>
      </c>
      <c r="G80" s="4">
        <v>1</v>
      </c>
      <c r="H80" s="4" t="s">
        <v>52</v>
      </c>
      <c r="I80" s="4">
        <v>3</v>
      </c>
      <c r="J80" s="4" t="s">
        <v>54</v>
      </c>
      <c r="K80" s="12">
        <v>2</v>
      </c>
      <c r="L80" s="12">
        <v>0.75</v>
      </c>
      <c r="M80" s="4">
        <v>0</v>
      </c>
      <c r="N80" s="4"/>
      <c r="O80" s="4"/>
      <c r="P80" s="4">
        <v>408</v>
      </c>
      <c r="Q80" s="4" t="s">
        <v>24</v>
      </c>
      <c r="R80" s="12" t="s">
        <v>343</v>
      </c>
      <c r="S80" s="12" t="s">
        <v>340</v>
      </c>
      <c r="T80" s="12">
        <v>41</v>
      </c>
      <c r="U80" s="4" t="s">
        <v>378</v>
      </c>
      <c r="V80" s="4" t="s">
        <v>379</v>
      </c>
      <c r="W80" s="12"/>
      <c r="X80" s="12"/>
      <c r="Y80" s="4" t="s">
        <v>265</v>
      </c>
      <c r="Z80" s="4" t="s">
        <v>375</v>
      </c>
    </row>
    <row r="81" spans="1:27" ht="54" x14ac:dyDescent="0.3">
      <c r="A81" s="12" t="s">
        <v>364</v>
      </c>
      <c r="B81" s="13">
        <v>6607002585</v>
      </c>
      <c r="C81" s="12" t="s">
        <v>261</v>
      </c>
      <c r="D81" s="4">
        <f t="shared" si="14"/>
        <v>0.55800000000000005</v>
      </c>
      <c r="E81" s="4">
        <v>1</v>
      </c>
      <c r="F81" s="4" t="s">
        <v>50</v>
      </c>
      <c r="G81" s="4">
        <v>1</v>
      </c>
      <c r="H81" s="4" t="s">
        <v>52</v>
      </c>
      <c r="I81" s="4">
        <v>3</v>
      </c>
      <c r="J81" s="4" t="s">
        <v>54</v>
      </c>
      <c r="K81" s="12">
        <v>2</v>
      </c>
      <c r="L81" s="12">
        <v>0.75</v>
      </c>
      <c r="M81" s="4">
        <v>0</v>
      </c>
      <c r="N81" s="4"/>
      <c r="O81" s="4"/>
      <c r="P81" s="4">
        <v>408</v>
      </c>
      <c r="Q81" s="4" t="s">
        <v>24</v>
      </c>
      <c r="R81" s="12" t="s">
        <v>343</v>
      </c>
      <c r="S81" s="12" t="s">
        <v>340</v>
      </c>
      <c r="T81" s="12">
        <v>67</v>
      </c>
      <c r="U81" s="4" t="s">
        <v>337</v>
      </c>
      <c r="V81" s="4" t="s">
        <v>338</v>
      </c>
      <c r="W81" s="12"/>
      <c r="X81" s="12"/>
      <c r="Y81" s="4" t="s">
        <v>265</v>
      </c>
      <c r="Z81" s="4" t="s">
        <v>375</v>
      </c>
    </row>
    <row r="82" spans="1:27" ht="54" x14ac:dyDescent="0.3">
      <c r="A82" s="12" t="s">
        <v>365</v>
      </c>
      <c r="B82" s="13">
        <v>6607002585</v>
      </c>
      <c r="C82" s="12" t="s">
        <v>261</v>
      </c>
      <c r="D82" s="4">
        <f t="shared" si="14"/>
        <v>0.27900000000000003</v>
      </c>
      <c r="E82" s="4">
        <v>1</v>
      </c>
      <c r="F82" s="4" t="s">
        <v>50</v>
      </c>
      <c r="G82" s="4">
        <v>1</v>
      </c>
      <c r="H82" s="4" t="s">
        <v>52</v>
      </c>
      <c r="I82" s="4">
        <v>3</v>
      </c>
      <c r="J82" s="4" t="s">
        <v>54</v>
      </c>
      <c r="K82" s="12">
        <v>1</v>
      </c>
      <c r="L82" s="12">
        <v>0.75</v>
      </c>
      <c r="M82" s="4">
        <v>0</v>
      </c>
      <c r="N82" s="4"/>
      <c r="O82" s="4"/>
      <c r="P82" s="4">
        <v>408</v>
      </c>
      <c r="Q82" s="4" t="s">
        <v>24</v>
      </c>
      <c r="R82" s="12" t="s">
        <v>343</v>
      </c>
      <c r="S82" s="12" t="s">
        <v>340</v>
      </c>
      <c r="T82" s="12">
        <v>75</v>
      </c>
      <c r="U82" s="4" t="s">
        <v>337</v>
      </c>
      <c r="V82" s="4" t="s">
        <v>338</v>
      </c>
      <c r="W82" s="12"/>
      <c r="X82" s="12"/>
      <c r="Y82" s="4" t="s">
        <v>265</v>
      </c>
      <c r="Z82" s="4" t="s">
        <v>375</v>
      </c>
    </row>
    <row r="83" spans="1:27" ht="54" x14ac:dyDescent="0.3">
      <c r="A83" s="12" t="s">
        <v>366</v>
      </c>
      <c r="B83" s="13">
        <v>6607002585</v>
      </c>
      <c r="C83" s="12" t="s">
        <v>261</v>
      </c>
      <c r="D83" s="4">
        <f t="shared" si="14"/>
        <v>0.83699999999999997</v>
      </c>
      <c r="E83" s="4">
        <v>1</v>
      </c>
      <c r="F83" s="4" t="s">
        <v>50</v>
      </c>
      <c r="G83" s="4">
        <v>2</v>
      </c>
      <c r="H83" s="4" t="s">
        <v>108</v>
      </c>
      <c r="I83" s="4">
        <v>2</v>
      </c>
      <c r="J83" s="4" t="s">
        <v>53</v>
      </c>
      <c r="K83" s="12">
        <v>3</v>
      </c>
      <c r="L83" s="12">
        <v>0.75</v>
      </c>
      <c r="M83" s="4">
        <v>0</v>
      </c>
      <c r="N83" s="4"/>
      <c r="O83" s="4"/>
      <c r="P83" s="4">
        <v>408</v>
      </c>
      <c r="Q83" s="4" t="s">
        <v>24</v>
      </c>
      <c r="R83" s="12" t="s">
        <v>372</v>
      </c>
      <c r="S83" s="12" t="s">
        <v>340</v>
      </c>
      <c r="T83" s="12">
        <v>19</v>
      </c>
      <c r="U83" s="4" t="s">
        <v>380</v>
      </c>
      <c r="V83" s="4" t="s">
        <v>381</v>
      </c>
      <c r="W83" s="12"/>
      <c r="X83" s="12"/>
      <c r="Y83" s="4" t="s">
        <v>265</v>
      </c>
      <c r="Z83" s="4" t="s">
        <v>375</v>
      </c>
    </row>
    <row r="84" spans="1:27" ht="54" x14ac:dyDescent="0.3">
      <c r="A84" s="12" t="s">
        <v>367</v>
      </c>
      <c r="B84" s="13">
        <v>6607002585</v>
      </c>
      <c r="C84" s="12" t="s">
        <v>261</v>
      </c>
      <c r="D84" s="4">
        <f t="shared" si="14"/>
        <v>1.1160000000000001</v>
      </c>
      <c r="E84" s="4">
        <v>1</v>
      </c>
      <c r="F84" s="4" t="s">
        <v>50</v>
      </c>
      <c r="G84" s="4">
        <v>1</v>
      </c>
      <c r="H84" s="4" t="s">
        <v>52</v>
      </c>
      <c r="I84" s="4">
        <v>2</v>
      </c>
      <c r="J84" s="4" t="s">
        <v>53</v>
      </c>
      <c r="K84" s="12">
        <v>4</v>
      </c>
      <c r="L84" s="12">
        <v>0.75</v>
      </c>
      <c r="M84" s="4">
        <v>0</v>
      </c>
      <c r="N84" s="4"/>
      <c r="O84" s="4"/>
      <c r="P84" s="4">
        <v>408</v>
      </c>
      <c r="Q84" s="4" t="s">
        <v>24</v>
      </c>
      <c r="R84" s="12" t="s">
        <v>382</v>
      </c>
      <c r="S84" s="12" t="s">
        <v>383</v>
      </c>
      <c r="T84" s="12">
        <v>4</v>
      </c>
      <c r="U84" s="4" t="s">
        <v>385</v>
      </c>
      <c r="V84" s="4" t="s">
        <v>386</v>
      </c>
      <c r="W84" s="12"/>
      <c r="X84" s="12"/>
      <c r="Y84" s="4" t="s">
        <v>265</v>
      </c>
      <c r="Z84" s="4" t="s">
        <v>375</v>
      </c>
    </row>
    <row r="85" spans="1:27" ht="54" x14ac:dyDescent="0.3">
      <c r="A85" s="12" t="s">
        <v>368</v>
      </c>
      <c r="B85" s="13">
        <v>6607002585</v>
      </c>
      <c r="C85" s="12" t="s">
        <v>261</v>
      </c>
      <c r="D85" s="4">
        <f t="shared" si="14"/>
        <v>0.83699999999999997</v>
      </c>
      <c r="E85" s="4">
        <v>1</v>
      </c>
      <c r="F85" s="4" t="s">
        <v>50</v>
      </c>
      <c r="G85" s="4">
        <v>1</v>
      </c>
      <c r="H85" s="4" t="s">
        <v>52</v>
      </c>
      <c r="I85" s="4">
        <v>2</v>
      </c>
      <c r="J85" s="4" t="s">
        <v>53</v>
      </c>
      <c r="K85" s="12">
        <v>3</v>
      </c>
      <c r="L85" s="12">
        <v>0.75</v>
      </c>
      <c r="M85" s="4">
        <v>0</v>
      </c>
      <c r="N85" s="4"/>
      <c r="O85" s="4"/>
      <c r="P85" s="4">
        <v>408</v>
      </c>
      <c r="Q85" s="4" t="s">
        <v>24</v>
      </c>
      <c r="R85" s="12" t="s">
        <v>382</v>
      </c>
      <c r="S85" s="12" t="s">
        <v>384</v>
      </c>
      <c r="T85" s="12">
        <v>4</v>
      </c>
      <c r="U85" s="4" t="s">
        <v>388</v>
      </c>
      <c r="V85" s="4" t="s">
        <v>387</v>
      </c>
      <c r="W85" s="12"/>
      <c r="X85" s="12"/>
      <c r="Y85" s="4" t="s">
        <v>265</v>
      </c>
      <c r="Z85" s="4" t="s">
        <v>375</v>
      </c>
    </row>
    <row r="86" spans="1:27" ht="54" x14ac:dyDescent="0.3">
      <c r="A86" s="12" t="s">
        <v>369</v>
      </c>
      <c r="B86" s="13">
        <v>6607002585</v>
      </c>
      <c r="C86" s="12" t="s">
        <v>261</v>
      </c>
      <c r="D86" s="4">
        <f t="shared" si="14"/>
        <v>1.1160000000000001</v>
      </c>
      <c r="E86" s="4">
        <v>1</v>
      </c>
      <c r="F86" s="4" t="s">
        <v>50</v>
      </c>
      <c r="G86" s="4">
        <v>3</v>
      </c>
      <c r="H86" s="4" t="s">
        <v>51</v>
      </c>
      <c r="I86" s="4">
        <v>2</v>
      </c>
      <c r="J86" s="4" t="s">
        <v>53</v>
      </c>
      <c r="K86" s="12">
        <v>4</v>
      </c>
      <c r="L86" s="12">
        <v>0.75</v>
      </c>
      <c r="M86" s="4">
        <v>0</v>
      </c>
      <c r="N86" s="4"/>
      <c r="O86" s="4"/>
      <c r="P86" s="4">
        <v>408</v>
      </c>
      <c r="Q86" s="4" t="s">
        <v>24</v>
      </c>
      <c r="R86" s="12" t="s">
        <v>389</v>
      </c>
      <c r="S86" s="12" t="s">
        <v>390</v>
      </c>
      <c r="T86" s="12">
        <v>4</v>
      </c>
      <c r="U86" s="4" t="s">
        <v>398</v>
      </c>
      <c r="V86" s="4" t="s">
        <v>399</v>
      </c>
      <c r="W86" s="12"/>
      <c r="X86" s="12"/>
      <c r="Y86" s="4" t="s">
        <v>265</v>
      </c>
      <c r="Z86" s="4" t="s">
        <v>375</v>
      </c>
    </row>
    <row r="87" spans="1:27" ht="54" x14ac:dyDescent="0.3">
      <c r="A87" s="12" t="s">
        <v>370</v>
      </c>
      <c r="B87" s="13">
        <v>6607002585</v>
      </c>
      <c r="C87" s="12" t="s">
        <v>261</v>
      </c>
      <c r="D87" s="4">
        <f t="shared" ref="D87:D94" si="15">(K87-M87)*L87*0.186*2</f>
        <v>1.1160000000000001</v>
      </c>
      <c r="E87" s="4">
        <v>1</v>
      </c>
      <c r="F87" s="4" t="s">
        <v>50</v>
      </c>
      <c r="G87" s="4">
        <v>3</v>
      </c>
      <c r="H87" s="4" t="s">
        <v>51</v>
      </c>
      <c r="I87" s="4">
        <v>2</v>
      </c>
      <c r="J87" s="4" t="s">
        <v>53</v>
      </c>
      <c r="K87" s="12">
        <v>4</v>
      </c>
      <c r="L87" s="12">
        <v>0.75</v>
      </c>
      <c r="M87" s="4">
        <v>0</v>
      </c>
      <c r="N87" s="4"/>
      <c r="O87" s="4"/>
      <c r="P87" s="4">
        <v>408</v>
      </c>
      <c r="Q87" s="4" t="s">
        <v>24</v>
      </c>
      <c r="R87" s="12" t="s">
        <v>389</v>
      </c>
      <c r="S87" s="12" t="s">
        <v>395</v>
      </c>
      <c r="T87" s="12">
        <v>2</v>
      </c>
      <c r="U87" s="4" t="s">
        <v>400</v>
      </c>
      <c r="V87" s="4" t="s">
        <v>401</v>
      </c>
      <c r="W87" s="12"/>
      <c r="X87" s="12"/>
      <c r="Y87" s="4" t="s">
        <v>265</v>
      </c>
      <c r="Z87" s="4" t="s">
        <v>375</v>
      </c>
    </row>
    <row r="88" spans="1:27" ht="54" x14ac:dyDescent="0.3">
      <c r="A88" s="12" t="s">
        <v>371</v>
      </c>
      <c r="B88" s="13">
        <v>6607002585</v>
      </c>
      <c r="C88" s="12" t="s">
        <v>261</v>
      </c>
      <c r="D88" s="4">
        <f t="shared" si="15"/>
        <v>1.6739999999999999</v>
      </c>
      <c r="E88" s="4">
        <v>1</v>
      </c>
      <c r="F88" s="4" t="s">
        <v>50</v>
      </c>
      <c r="G88" s="4">
        <v>1</v>
      </c>
      <c r="H88" s="4" t="s">
        <v>52</v>
      </c>
      <c r="I88" s="4">
        <v>2</v>
      </c>
      <c r="J88" s="4" t="s">
        <v>53</v>
      </c>
      <c r="K88" s="12">
        <v>6</v>
      </c>
      <c r="L88" s="12">
        <v>0.75</v>
      </c>
      <c r="M88" s="4">
        <v>0</v>
      </c>
      <c r="N88" s="4"/>
      <c r="O88" s="4"/>
      <c r="P88" s="4">
        <v>408</v>
      </c>
      <c r="Q88" s="4" t="s">
        <v>24</v>
      </c>
      <c r="R88" s="12" t="s">
        <v>389</v>
      </c>
      <c r="S88" s="12" t="s">
        <v>35</v>
      </c>
      <c r="T88" s="12">
        <v>7</v>
      </c>
      <c r="U88" s="4" t="s">
        <v>402</v>
      </c>
      <c r="V88" s="4" t="s">
        <v>403</v>
      </c>
      <c r="W88" s="12"/>
      <c r="X88" s="12"/>
      <c r="Y88" s="4" t="s">
        <v>265</v>
      </c>
      <c r="Z88" s="4" t="s">
        <v>375</v>
      </c>
    </row>
    <row r="89" spans="1:27" ht="54" x14ac:dyDescent="0.3">
      <c r="A89" s="12" t="s">
        <v>391</v>
      </c>
      <c r="B89" s="13">
        <v>6607002585</v>
      </c>
      <c r="C89" s="12" t="s">
        <v>261</v>
      </c>
      <c r="D89" s="4">
        <f t="shared" si="15"/>
        <v>1.6739999999999999</v>
      </c>
      <c r="E89" s="4">
        <v>1</v>
      </c>
      <c r="F89" s="4" t="s">
        <v>50</v>
      </c>
      <c r="G89" s="4">
        <v>1</v>
      </c>
      <c r="H89" s="4" t="s">
        <v>52</v>
      </c>
      <c r="I89" s="4">
        <v>2</v>
      </c>
      <c r="J89" s="4" t="s">
        <v>53</v>
      </c>
      <c r="K89" s="12">
        <v>6</v>
      </c>
      <c r="L89" s="12">
        <v>0.75</v>
      </c>
      <c r="M89" s="4">
        <v>0</v>
      </c>
      <c r="N89" s="4"/>
      <c r="O89" s="4"/>
      <c r="P89" s="4">
        <v>408</v>
      </c>
      <c r="Q89" s="4" t="s">
        <v>24</v>
      </c>
      <c r="R89" s="12" t="s">
        <v>389</v>
      </c>
      <c r="S89" s="12" t="s">
        <v>35</v>
      </c>
      <c r="T89" s="12">
        <v>10</v>
      </c>
      <c r="U89" s="4" t="s">
        <v>404</v>
      </c>
      <c r="V89" s="4" t="s">
        <v>405</v>
      </c>
      <c r="W89" s="12"/>
      <c r="X89" s="12"/>
      <c r="Y89" s="4" t="s">
        <v>265</v>
      </c>
      <c r="Z89" s="4" t="s">
        <v>375</v>
      </c>
    </row>
    <row r="90" spans="1:27" ht="54" x14ac:dyDescent="0.3">
      <c r="A90" s="12" t="s">
        <v>392</v>
      </c>
      <c r="B90" s="13">
        <v>6607002585</v>
      </c>
      <c r="C90" s="12" t="s">
        <v>261</v>
      </c>
      <c r="D90" s="4">
        <f t="shared" si="15"/>
        <v>1.1160000000000001</v>
      </c>
      <c r="E90" s="4">
        <v>1</v>
      </c>
      <c r="F90" s="4" t="s">
        <v>50</v>
      </c>
      <c r="G90" s="4">
        <v>1</v>
      </c>
      <c r="H90" s="4" t="s">
        <v>52</v>
      </c>
      <c r="I90" s="4">
        <v>2</v>
      </c>
      <c r="J90" s="4" t="s">
        <v>53</v>
      </c>
      <c r="K90" s="12">
        <v>4</v>
      </c>
      <c r="L90" s="12">
        <v>0.75</v>
      </c>
      <c r="M90" s="4">
        <v>0</v>
      </c>
      <c r="N90" s="4"/>
      <c r="O90" s="4"/>
      <c r="P90" s="4">
        <v>408</v>
      </c>
      <c r="Q90" s="4" t="s">
        <v>24</v>
      </c>
      <c r="R90" s="12" t="s">
        <v>389</v>
      </c>
      <c r="S90" s="12" t="s">
        <v>266</v>
      </c>
      <c r="T90" s="12">
        <v>3</v>
      </c>
      <c r="U90" s="4" t="s">
        <v>406</v>
      </c>
      <c r="V90" s="4" t="s">
        <v>407</v>
      </c>
      <c r="W90" s="12"/>
      <c r="X90" s="12"/>
      <c r="Y90" s="4" t="s">
        <v>265</v>
      </c>
      <c r="Z90" s="4" t="s">
        <v>375</v>
      </c>
    </row>
    <row r="91" spans="1:27" ht="54" x14ac:dyDescent="0.3">
      <c r="A91" s="12" t="s">
        <v>393</v>
      </c>
      <c r="B91" s="13">
        <v>6607002585</v>
      </c>
      <c r="C91" s="12" t="s">
        <v>261</v>
      </c>
      <c r="D91" s="4">
        <f t="shared" ref="D91" si="16">(K91-M91)*L91*0.186*2</f>
        <v>1.1160000000000001</v>
      </c>
      <c r="E91" s="4">
        <v>1</v>
      </c>
      <c r="F91" s="4" t="s">
        <v>50</v>
      </c>
      <c r="G91" s="4">
        <v>3</v>
      </c>
      <c r="H91" s="4" t="s">
        <v>51</v>
      </c>
      <c r="I91" s="4">
        <v>2</v>
      </c>
      <c r="J91" s="4" t="s">
        <v>53</v>
      </c>
      <c r="K91" s="12">
        <v>4</v>
      </c>
      <c r="L91" s="12">
        <v>0.75</v>
      </c>
      <c r="M91" s="4">
        <v>0</v>
      </c>
      <c r="N91" s="4"/>
      <c r="O91" s="4"/>
      <c r="P91" s="4">
        <v>408</v>
      </c>
      <c r="Q91" s="4" t="s">
        <v>24</v>
      </c>
      <c r="R91" s="12" t="s">
        <v>343</v>
      </c>
      <c r="S91" s="12" t="s">
        <v>340</v>
      </c>
      <c r="T91" s="12" t="s">
        <v>396</v>
      </c>
      <c r="U91" s="4" t="s">
        <v>412</v>
      </c>
      <c r="V91" s="4" t="s">
        <v>413</v>
      </c>
      <c r="W91" s="12"/>
      <c r="X91" s="12"/>
      <c r="Y91" s="4" t="s">
        <v>265</v>
      </c>
      <c r="Z91" s="4" t="s">
        <v>375</v>
      </c>
    </row>
    <row r="92" spans="1:27" ht="54" x14ac:dyDescent="0.3">
      <c r="A92" s="12" t="s">
        <v>394</v>
      </c>
      <c r="B92" s="13">
        <v>6607002585</v>
      </c>
      <c r="C92" s="12" t="s">
        <v>261</v>
      </c>
      <c r="D92" s="4">
        <f t="shared" si="15"/>
        <v>0</v>
      </c>
      <c r="E92" s="4">
        <v>1</v>
      </c>
      <c r="F92" s="4" t="s">
        <v>50</v>
      </c>
      <c r="G92" s="4">
        <v>3</v>
      </c>
      <c r="H92" s="4" t="s">
        <v>51</v>
      </c>
      <c r="I92" s="4">
        <v>2</v>
      </c>
      <c r="J92" s="4" t="s">
        <v>53</v>
      </c>
      <c r="K92" s="12">
        <v>0</v>
      </c>
      <c r="L92" s="12">
        <v>0.75</v>
      </c>
      <c r="M92" s="4">
        <v>0</v>
      </c>
      <c r="N92" s="4"/>
      <c r="O92" s="4"/>
      <c r="P92" s="4">
        <v>408</v>
      </c>
      <c r="Q92" s="4" t="s">
        <v>24</v>
      </c>
      <c r="R92" s="12" t="s">
        <v>408</v>
      </c>
      <c r="S92" s="12" t="s">
        <v>409</v>
      </c>
      <c r="T92" s="12">
        <v>1</v>
      </c>
      <c r="U92" s="4" t="s">
        <v>410</v>
      </c>
      <c r="V92" s="4" t="s">
        <v>411</v>
      </c>
      <c r="W92" s="12"/>
      <c r="X92" s="12"/>
      <c r="Y92" s="4" t="s">
        <v>265</v>
      </c>
      <c r="Z92" s="4" t="s">
        <v>419</v>
      </c>
    </row>
    <row r="93" spans="1:27" ht="54" x14ac:dyDescent="0.3">
      <c r="A93" s="12" t="s">
        <v>416</v>
      </c>
      <c r="B93" s="28">
        <v>6607002585</v>
      </c>
      <c r="C93" s="12" t="s">
        <v>261</v>
      </c>
      <c r="D93" s="4">
        <f t="shared" si="15"/>
        <v>0</v>
      </c>
      <c r="E93" s="4">
        <v>1</v>
      </c>
      <c r="F93" s="4" t="s">
        <v>50</v>
      </c>
      <c r="G93" s="4">
        <v>3</v>
      </c>
      <c r="H93" s="4" t="s">
        <v>51</v>
      </c>
      <c r="I93" s="4">
        <v>2</v>
      </c>
      <c r="J93" s="4" t="s">
        <v>53</v>
      </c>
      <c r="K93" s="12">
        <v>0</v>
      </c>
      <c r="L93" s="12">
        <v>0.75</v>
      </c>
      <c r="M93" s="4">
        <v>0</v>
      </c>
      <c r="N93" s="4"/>
      <c r="O93" s="4"/>
      <c r="P93" s="4">
        <v>408</v>
      </c>
      <c r="Q93" s="4" t="s">
        <v>24</v>
      </c>
      <c r="R93" s="12" t="s">
        <v>342</v>
      </c>
      <c r="S93" s="12" t="s">
        <v>409</v>
      </c>
      <c r="T93" s="17" t="s">
        <v>397</v>
      </c>
      <c r="U93" s="4" t="s">
        <v>414</v>
      </c>
      <c r="V93" s="4" t="s">
        <v>415</v>
      </c>
      <c r="W93" s="12"/>
      <c r="X93" s="12"/>
      <c r="Y93" s="4" t="s">
        <v>265</v>
      </c>
      <c r="Z93" s="4" t="s">
        <v>420</v>
      </c>
    </row>
    <row r="94" spans="1:27" s="18" customFormat="1" ht="36" x14ac:dyDescent="0.3">
      <c r="A94" s="29" t="s">
        <v>417</v>
      </c>
      <c r="B94" s="28">
        <v>66070004712</v>
      </c>
      <c r="C94" s="29" t="s">
        <v>448</v>
      </c>
      <c r="D94" s="4">
        <f t="shared" si="15"/>
        <v>0.13391999999999998</v>
      </c>
      <c r="E94" s="4">
        <v>1</v>
      </c>
      <c r="F94" s="11" t="s">
        <v>50</v>
      </c>
      <c r="G94" s="11">
        <v>2</v>
      </c>
      <c r="H94" s="11" t="s">
        <v>108</v>
      </c>
      <c r="I94" s="11">
        <v>2</v>
      </c>
      <c r="J94" s="11" t="s">
        <v>53</v>
      </c>
      <c r="K94" s="29">
        <v>1</v>
      </c>
      <c r="L94" s="29">
        <v>0.36</v>
      </c>
      <c r="M94" s="11">
        <v>0</v>
      </c>
      <c r="N94" s="11"/>
      <c r="O94" s="11"/>
      <c r="P94" s="11">
        <v>408</v>
      </c>
      <c r="Q94" s="11" t="s">
        <v>24</v>
      </c>
      <c r="R94" s="29" t="s">
        <v>422</v>
      </c>
      <c r="S94" s="30" t="s">
        <v>439</v>
      </c>
      <c r="T94" s="30">
        <v>4</v>
      </c>
      <c r="U94" s="11" t="s">
        <v>449</v>
      </c>
      <c r="V94" s="11" t="s">
        <v>450</v>
      </c>
      <c r="W94" s="10">
        <f t="shared" ref="W94:W95" si="17">B94</f>
        <v>66070004712</v>
      </c>
      <c r="X94" s="19" t="s">
        <v>440</v>
      </c>
      <c r="Y94" s="20" t="s">
        <v>469</v>
      </c>
      <c r="Z94" s="11"/>
      <c r="AA94" s="24" t="s">
        <v>461</v>
      </c>
    </row>
    <row r="95" spans="1:27" s="18" customFormat="1" ht="36" x14ac:dyDescent="0.3">
      <c r="A95" s="29" t="s">
        <v>418</v>
      </c>
      <c r="B95" s="28">
        <v>660700072005</v>
      </c>
      <c r="C95" s="29" t="s">
        <v>451</v>
      </c>
      <c r="D95" s="4">
        <f t="shared" ref="D95" si="18">(K95-M95)*L95*0.186*2</f>
        <v>1.2276</v>
      </c>
      <c r="E95" s="4">
        <v>1</v>
      </c>
      <c r="F95" s="11" t="s">
        <v>452</v>
      </c>
      <c r="G95" s="11">
        <v>3</v>
      </c>
      <c r="H95" s="11" t="s">
        <v>51</v>
      </c>
      <c r="I95" s="11">
        <v>2</v>
      </c>
      <c r="J95" s="11" t="s">
        <v>53</v>
      </c>
      <c r="K95" s="29">
        <v>3</v>
      </c>
      <c r="L95" s="29">
        <v>1.1000000000000001</v>
      </c>
      <c r="M95" s="11">
        <v>0</v>
      </c>
      <c r="N95" s="11"/>
      <c r="O95" s="11"/>
      <c r="P95" s="11">
        <v>408</v>
      </c>
      <c r="Q95" s="11" t="s">
        <v>24</v>
      </c>
      <c r="R95" s="29" t="s">
        <v>422</v>
      </c>
      <c r="S95" s="30" t="s">
        <v>42</v>
      </c>
      <c r="T95" s="32" t="s">
        <v>453</v>
      </c>
      <c r="U95" s="19" t="s">
        <v>454</v>
      </c>
      <c r="V95" s="19" t="s">
        <v>455</v>
      </c>
      <c r="W95" s="10">
        <f t="shared" si="17"/>
        <v>660700072005</v>
      </c>
      <c r="X95" s="19" t="s">
        <v>456</v>
      </c>
      <c r="Y95" s="20" t="s">
        <v>469</v>
      </c>
      <c r="Z95" s="11"/>
      <c r="AA95" s="24" t="s">
        <v>462</v>
      </c>
    </row>
    <row r="96" spans="1:27" s="18" customFormat="1" ht="36" x14ac:dyDescent="0.3">
      <c r="A96" s="29" t="s">
        <v>421</v>
      </c>
      <c r="B96" s="28">
        <v>660700072005</v>
      </c>
      <c r="C96" s="29" t="s">
        <v>451</v>
      </c>
      <c r="D96" s="4">
        <f t="shared" ref="D96:D99" si="19">(K96-M96)*L96*0.186*2</f>
        <v>1.2276</v>
      </c>
      <c r="E96" s="4">
        <v>1</v>
      </c>
      <c r="F96" s="11" t="s">
        <v>452</v>
      </c>
      <c r="G96" s="11">
        <v>3</v>
      </c>
      <c r="H96" s="11" t="s">
        <v>51</v>
      </c>
      <c r="I96" s="11">
        <v>2</v>
      </c>
      <c r="J96" s="11" t="s">
        <v>53</v>
      </c>
      <c r="K96" s="29">
        <v>3</v>
      </c>
      <c r="L96" s="29">
        <v>1.1000000000000001</v>
      </c>
      <c r="M96" s="11">
        <v>0</v>
      </c>
      <c r="N96" s="11"/>
      <c r="O96" s="11"/>
      <c r="P96" s="11">
        <v>408</v>
      </c>
      <c r="Q96" s="11" t="s">
        <v>24</v>
      </c>
      <c r="R96" s="29" t="s">
        <v>422</v>
      </c>
      <c r="S96" s="30" t="s">
        <v>38</v>
      </c>
      <c r="T96" s="32" t="s">
        <v>457</v>
      </c>
      <c r="U96" s="19" t="s">
        <v>458</v>
      </c>
      <c r="V96" s="19" t="s">
        <v>459</v>
      </c>
      <c r="W96" s="10">
        <f t="shared" ref="W96:W99" si="20">B96</f>
        <v>660700072005</v>
      </c>
      <c r="X96" s="19" t="s">
        <v>460</v>
      </c>
      <c r="Y96" s="20" t="s">
        <v>469</v>
      </c>
      <c r="Z96" s="11"/>
      <c r="AA96" s="24" t="s">
        <v>463</v>
      </c>
    </row>
    <row r="97" spans="1:27" s="18" customFormat="1" ht="72" x14ac:dyDescent="0.3">
      <c r="A97" s="29" t="s">
        <v>471</v>
      </c>
      <c r="B97" s="28">
        <v>6607005709</v>
      </c>
      <c r="C97" s="29" t="s">
        <v>467</v>
      </c>
      <c r="D97" s="4">
        <f t="shared" si="19"/>
        <v>2.976</v>
      </c>
      <c r="E97" s="4">
        <v>1</v>
      </c>
      <c r="F97" s="11" t="s">
        <v>50</v>
      </c>
      <c r="G97" s="11">
        <v>5</v>
      </c>
      <c r="H97" s="11" t="s">
        <v>470</v>
      </c>
      <c r="I97" s="11">
        <v>5</v>
      </c>
      <c r="J97" s="11" t="s">
        <v>109</v>
      </c>
      <c r="K97" s="29">
        <v>1</v>
      </c>
      <c r="L97" s="29">
        <v>8</v>
      </c>
      <c r="M97" s="11">
        <v>0</v>
      </c>
      <c r="N97" s="11"/>
      <c r="O97" s="11"/>
      <c r="P97" s="11">
        <v>408</v>
      </c>
      <c r="Q97" s="11" t="s">
        <v>24</v>
      </c>
      <c r="R97" s="29" t="s">
        <v>422</v>
      </c>
      <c r="S97" s="30" t="s">
        <v>466</v>
      </c>
      <c r="T97" s="29">
        <v>13</v>
      </c>
      <c r="U97" s="11" t="s">
        <v>464</v>
      </c>
      <c r="V97" s="11" t="s">
        <v>465</v>
      </c>
      <c r="W97" s="10">
        <f t="shared" si="20"/>
        <v>6607005709</v>
      </c>
      <c r="X97" s="19" t="s">
        <v>468</v>
      </c>
      <c r="Y97" s="11" t="s">
        <v>529</v>
      </c>
      <c r="Z97" s="11"/>
      <c r="AA97" s="24" t="s">
        <v>476</v>
      </c>
    </row>
    <row r="98" spans="1:27" s="18" customFormat="1" ht="36" x14ac:dyDescent="0.3">
      <c r="A98" s="29" t="s">
        <v>472</v>
      </c>
      <c r="B98" s="28">
        <v>7707049388</v>
      </c>
      <c r="C98" s="29" t="s">
        <v>473</v>
      </c>
      <c r="D98" s="11">
        <f t="shared" si="19"/>
        <v>0.27900000000000003</v>
      </c>
      <c r="E98" s="11">
        <v>1</v>
      </c>
      <c r="F98" s="11" t="s">
        <v>50</v>
      </c>
      <c r="G98" s="11">
        <v>3</v>
      </c>
      <c r="H98" s="11" t="s">
        <v>51</v>
      </c>
      <c r="I98" s="11">
        <v>3</v>
      </c>
      <c r="J98" s="11" t="s">
        <v>54</v>
      </c>
      <c r="K98" s="29">
        <v>1</v>
      </c>
      <c r="L98" s="29">
        <v>0.75</v>
      </c>
      <c r="M98" s="11">
        <v>0</v>
      </c>
      <c r="N98" s="11"/>
      <c r="O98" s="11"/>
      <c r="P98" s="11">
        <v>408</v>
      </c>
      <c r="Q98" s="11" t="s">
        <v>24</v>
      </c>
      <c r="R98" s="29" t="s">
        <v>422</v>
      </c>
      <c r="S98" s="30" t="s">
        <v>35</v>
      </c>
      <c r="T98" s="29">
        <v>1</v>
      </c>
      <c r="U98" s="11" t="s">
        <v>189</v>
      </c>
      <c r="V98" s="11" t="s">
        <v>475</v>
      </c>
      <c r="W98" s="10">
        <f t="shared" si="20"/>
        <v>7707049388</v>
      </c>
      <c r="X98" s="11" t="s">
        <v>473</v>
      </c>
      <c r="Y98" s="20" t="s">
        <v>474</v>
      </c>
      <c r="Z98" s="11"/>
      <c r="AA98" s="24" t="s">
        <v>477</v>
      </c>
    </row>
    <row r="99" spans="1:27" s="18" customFormat="1" ht="36" x14ac:dyDescent="0.3">
      <c r="A99" s="29" t="s">
        <v>478</v>
      </c>
      <c r="B99" s="28">
        <v>6674121179</v>
      </c>
      <c r="C99" s="29" t="s">
        <v>480</v>
      </c>
      <c r="D99" s="11">
        <f t="shared" si="19"/>
        <v>0.27900000000000003</v>
      </c>
      <c r="E99" s="11">
        <v>1</v>
      </c>
      <c r="F99" s="11" t="s">
        <v>50</v>
      </c>
      <c r="G99" s="11">
        <v>3</v>
      </c>
      <c r="H99" s="11" t="s">
        <v>51</v>
      </c>
      <c r="I99" s="4">
        <v>1</v>
      </c>
      <c r="J99" s="4" t="s">
        <v>55</v>
      </c>
      <c r="K99" s="29">
        <v>1</v>
      </c>
      <c r="L99" s="29">
        <v>0.75</v>
      </c>
      <c r="M99" s="11">
        <v>0</v>
      </c>
      <c r="N99" s="11"/>
      <c r="O99" s="11"/>
      <c r="P99" s="11">
        <v>408</v>
      </c>
      <c r="Q99" s="11" t="s">
        <v>24</v>
      </c>
      <c r="R99" s="29" t="s">
        <v>422</v>
      </c>
      <c r="S99" s="30" t="s">
        <v>35</v>
      </c>
      <c r="T99" s="29">
        <v>10</v>
      </c>
      <c r="U99" s="11" t="s">
        <v>337</v>
      </c>
      <c r="V99" s="11" t="s">
        <v>338</v>
      </c>
      <c r="W99" s="10">
        <f t="shared" si="20"/>
        <v>6674121179</v>
      </c>
      <c r="X99" s="19" t="s">
        <v>446</v>
      </c>
      <c r="Y99" s="20" t="s">
        <v>469</v>
      </c>
      <c r="Z99" s="11"/>
      <c r="AA99" s="24" t="s">
        <v>485</v>
      </c>
    </row>
    <row r="100" spans="1:27" s="18" customFormat="1" ht="54" x14ac:dyDescent="0.3">
      <c r="A100" s="29" t="s">
        <v>479</v>
      </c>
      <c r="B100" s="28" t="s">
        <v>482</v>
      </c>
      <c r="C100" s="29" t="s">
        <v>487</v>
      </c>
      <c r="D100" s="11">
        <f t="shared" ref="D100:D101" si="21">(K100-M100)*L100*0.186*2</f>
        <v>0.24552000000000002</v>
      </c>
      <c r="E100" s="11">
        <v>1</v>
      </c>
      <c r="F100" s="11" t="s">
        <v>50</v>
      </c>
      <c r="G100" s="11">
        <v>3</v>
      </c>
      <c r="H100" s="11" t="s">
        <v>51</v>
      </c>
      <c r="I100" s="4">
        <v>1</v>
      </c>
      <c r="J100" s="4" t="s">
        <v>55</v>
      </c>
      <c r="K100" s="29">
        <v>1</v>
      </c>
      <c r="L100" s="29">
        <v>0.66</v>
      </c>
      <c r="M100" s="11">
        <v>0</v>
      </c>
      <c r="N100" s="11"/>
      <c r="O100" s="11"/>
      <c r="P100" s="11">
        <v>408</v>
      </c>
      <c r="Q100" s="11" t="s">
        <v>24</v>
      </c>
      <c r="R100" s="29" t="s">
        <v>422</v>
      </c>
      <c r="S100" s="30" t="s">
        <v>35</v>
      </c>
      <c r="T100" s="29">
        <v>2</v>
      </c>
      <c r="U100" s="11" t="s">
        <v>483</v>
      </c>
      <c r="V100" s="11" t="s">
        <v>484</v>
      </c>
      <c r="W100" s="10" t="str">
        <f t="shared" ref="W100:W101" si="22">B100</f>
        <v xml:space="preserve">6674121179,  660700062208     </v>
      </c>
      <c r="X100" s="19" t="s">
        <v>481</v>
      </c>
      <c r="Y100" s="20" t="s">
        <v>469</v>
      </c>
      <c r="Z100" s="11"/>
      <c r="AA100" s="24" t="s">
        <v>486</v>
      </c>
    </row>
    <row r="101" spans="1:27" s="18" customFormat="1" ht="36" x14ac:dyDescent="0.3">
      <c r="A101" s="29" t="s">
        <v>488</v>
      </c>
      <c r="B101" s="28">
        <v>6674121179</v>
      </c>
      <c r="C101" s="29" t="s">
        <v>480</v>
      </c>
      <c r="D101" s="11">
        <f t="shared" si="21"/>
        <v>0.27900000000000003</v>
      </c>
      <c r="E101" s="11">
        <v>1</v>
      </c>
      <c r="F101" s="11" t="s">
        <v>50</v>
      </c>
      <c r="G101" s="11">
        <v>3</v>
      </c>
      <c r="H101" s="11" t="s">
        <v>51</v>
      </c>
      <c r="I101" s="4">
        <v>1</v>
      </c>
      <c r="J101" s="4" t="s">
        <v>55</v>
      </c>
      <c r="K101" s="29">
        <v>1</v>
      </c>
      <c r="L101" s="29">
        <v>0.75</v>
      </c>
      <c r="M101" s="11">
        <v>0</v>
      </c>
      <c r="N101" s="11"/>
      <c r="O101" s="11"/>
      <c r="P101" s="11">
        <v>408</v>
      </c>
      <c r="Q101" s="11" t="s">
        <v>24</v>
      </c>
      <c r="R101" s="29" t="s">
        <v>422</v>
      </c>
      <c r="S101" s="30" t="s">
        <v>38</v>
      </c>
      <c r="T101" s="29" t="s">
        <v>489</v>
      </c>
      <c r="U101" s="11" t="s">
        <v>490</v>
      </c>
      <c r="V101" s="11" t="s">
        <v>491</v>
      </c>
      <c r="W101" s="10">
        <f t="shared" si="22"/>
        <v>6674121179</v>
      </c>
      <c r="X101" s="19" t="s">
        <v>446</v>
      </c>
      <c r="Y101" s="20" t="s">
        <v>469</v>
      </c>
      <c r="Z101" s="11"/>
      <c r="AA101" s="24" t="s">
        <v>492</v>
      </c>
    </row>
    <row r="102" spans="1:27" s="18" customFormat="1" ht="36" x14ac:dyDescent="0.3">
      <c r="A102" s="29" t="s">
        <v>493</v>
      </c>
      <c r="B102" s="28">
        <v>6674121179</v>
      </c>
      <c r="C102" s="29" t="s">
        <v>480</v>
      </c>
      <c r="D102" s="11">
        <f t="shared" ref="D102" si="23">(K102-M102)*L102*0.186*2</f>
        <v>0.40920000000000001</v>
      </c>
      <c r="E102" s="11">
        <v>1</v>
      </c>
      <c r="F102" s="11" t="s">
        <v>50</v>
      </c>
      <c r="G102" s="11">
        <v>3</v>
      </c>
      <c r="H102" s="11" t="s">
        <v>51</v>
      </c>
      <c r="I102" s="4">
        <v>1</v>
      </c>
      <c r="J102" s="4" t="s">
        <v>55</v>
      </c>
      <c r="K102" s="29">
        <v>1</v>
      </c>
      <c r="L102" s="29">
        <v>1.1000000000000001</v>
      </c>
      <c r="M102" s="11">
        <v>0</v>
      </c>
      <c r="N102" s="11"/>
      <c r="O102" s="11"/>
      <c r="P102" s="11">
        <v>408</v>
      </c>
      <c r="Q102" s="11" t="s">
        <v>24</v>
      </c>
      <c r="R102" s="29" t="s">
        <v>422</v>
      </c>
      <c r="S102" s="30" t="s">
        <v>38</v>
      </c>
      <c r="T102" s="29" t="s">
        <v>447</v>
      </c>
      <c r="U102" s="11" t="s">
        <v>494</v>
      </c>
      <c r="V102" s="11" t="s">
        <v>495</v>
      </c>
      <c r="W102" s="10">
        <f t="shared" ref="W102" si="24">B102</f>
        <v>6674121179</v>
      </c>
      <c r="X102" s="19" t="s">
        <v>446</v>
      </c>
      <c r="Y102" s="20" t="s">
        <v>469</v>
      </c>
      <c r="Z102" s="11"/>
      <c r="AA102" s="24" t="s">
        <v>497</v>
      </c>
    </row>
    <row r="103" spans="1:27" s="18" customFormat="1" ht="36" x14ac:dyDescent="0.3">
      <c r="A103" s="29" t="s">
        <v>496</v>
      </c>
      <c r="B103" s="28">
        <v>6674121179</v>
      </c>
      <c r="C103" s="29" t="s">
        <v>480</v>
      </c>
      <c r="D103" s="11">
        <f t="shared" ref="D103" si="25">(K103-M103)*L103*0.186*2</f>
        <v>0.40920000000000001</v>
      </c>
      <c r="E103" s="11">
        <v>1</v>
      </c>
      <c r="F103" s="11" t="s">
        <v>50</v>
      </c>
      <c r="G103" s="11">
        <v>3</v>
      </c>
      <c r="H103" s="11" t="s">
        <v>51</v>
      </c>
      <c r="I103" s="4">
        <v>1</v>
      </c>
      <c r="J103" s="4" t="s">
        <v>55</v>
      </c>
      <c r="K103" s="29">
        <v>1</v>
      </c>
      <c r="L103" s="29">
        <v>1.1000000000000001</v>
      </c>
      <c r="M103" s="11">
        <v>0</v>
      </c>
      <c r="N103" s="11"/>
      <c r="O103" s="11"/>
      <c r="P103" s="11">
        <v>408</v>
      </c>
      <c r="Q103" s="11" t="s">
        <v>24</v>
      </c>
      <c r="R103" s="29" t="s">
        <v>422</v>
      </c>
      <c r="S103" s="30" t="s">
        <v>40</v>
      </c>
      <c r="T103" s="29">
        <v>6</v>
      </c>
      <c r="U103" s="11" t="s">
        <v>499</v>
      </c>
      <c r="V103" s="11" t="s">
        <v>500</v>
      </c>
      <c r="W103" s="10">
        <f t="shared" ref="W103" si="26">B103</f>
        <v>6674121179</v>
      </c>
      <c r="X103" s="19" t="s">
        <v>446</v>
      </c>
      <c r="Y103" s="20" t="s">
        <v>469</v>
      </c>
      <c r="Z103" s="11"/>
      <c r="AA103" s="24" t="s">
        <v>498</v>
      </c>
    </row>
    <row r="104" spans="1:27" s="18" customFormat="1" ht="36" x14ac:dyDescent="0.3">
      <c r="A104" s="29" t="s">
        <v>502</v>
      </c>
      <c r="B104" s="28">
        <v>7453011758</v>
      </c>
      <c r="C104" s="29" t="s">
        <v>501</v>
      </c>
      <c r="D104" s="11">
        <f>(K104-M104)*L104*0.186*2</f>
        <v>0.27900000000000003</v>
      </c>
      <c r="E104" s="11">
        <v>1</v>
      </c>
      <c r="F104" s="11" t="s">
        <v>50</v>
      </c>
      <c r="G104" s="11">
        <v>2</v>
      </c>
      <c r="H104" s="11" t="s">
        <v>108</v>
      </c>
      <c r="I104" s="4">
        <v>2</v>
      </c>
      <c r="J104" s="11" t="s">
        <v>53</v>
      </c>
      <c r="K104" s="29">
        <v>1</v>
      </c>
      <c r="L104" s="29">
        <v>0.75</v>
      </c>
      <c r="M104" s="11">
        <v>0</v>
      </c>
      <c r="N104" s="11"/>
      <c r="O104" s="11"/>
      <c r="P104" s="11">
        <v>408</v>
      </c>
      <c r="Q104" s="11" t="s">
        <v>24</v>
      </c>
      <c r="R104" s="29" t="s">
        <v>422</v>
      </c>
      <c r="S104" s="30" t="s">
        <v>424</v>
      </c>
      <c r="T104" s="29" t="s">
        <v>503</v>
      </c>
      <c r="U104" s="11" t="s">
        <v>494</v>
      </c>
      <c r="V104" s="11" t="s">
        <v>495</v>
      </c>
      <c r="W104" s="10">
        <f t="shared" ref="W104" si="27">B104</f>
        <v>7453011758</v>
      </c>
      <c r="X104" s="11" t="s">
        <v>501</v>
      </c>
      <c r="Y104" s="20" t="s">
        <v>504</v>
      </c>
      <c r="Z104" s="11"/>
      <c r="AA104" s="24" t="s">
        <v>505</v>
      </c>
    </row>
    <row r="105" spans="1:27" s="18" customFormat="1" ht="36" x14ac:dyDescent="0.3">
      <c r="A105" s="29" t="s">
        <v>506</v>
      </c>
      <c r="B105" s="28">
        <v>6627016843</v>
      </c>
      <c r="C105" s="29" t="s">
        <v>507</v>
      </c>
      <c r="D105" s="11">
        <f>(K105-M105)*L105*0.186*2</f>
        <v>0.27900000000000003</v>
      </c>
      <c r="E105" s="11">
        <v>1</v>
      </c>
      <c r="F105" s="11" t="s">
        <v>50</v>
      </c>
      <c r="G105" s="11">
        <v>1</v>
      </c>
      <c r="H105" s="11" t="s">
        <v>52</v>
      </c>
      <c r="I105" s="4">
        <v>1</v>
      </c>
      <c r="J105" s="4" t="s">
        <v>55</v>
      </c>
      <c r="K105" s="29">
        <v>1</v>
      </c>
      <c r="L105" s="29">
        <v>0.75</v>
      </c>
      <c r="M105" s="11">
        <v>0</v>
      </c>
      <c r="N105" s="11"/>
      <c r="O105" s="11"/>
      <c r="P105" s="11">
        <v>408</v>
      </c>
      <c r="Q105" s="11" t="s">
        <v>24</v>
      </c>
      <c r="R105" s="29" t="s">
        <v>422</v>
      </c>
      <c r="S105" s="30" t="s">
        <v>46</v>
      </c>
      <c r="T105" s="32" t="s">
        <v>510</v>
      </c>
      <c r="U105" s="11" t="s">
        <v>508</v>
      </c>
      <c r="V105" s="11" t="s">
        <v>509</v>
      </c>
      <c r="W105" s="10">
        <f t="shared" ref="W105" si="28">B105</f>
        <v>6627016843</v>
      </c>
      <c r="X105" s="11" t="s">
        <v>512</v>
      </c>
      <c r="Y105" s="20" t="s">
        <v>469</v>
      </c>
      <c r="Z105" s="11"/>
      <c r="AA105" s="24" t="s">
        <v>511</v>
      </c>
    </row>
    <row r="106" spans="1:27" s="18" customFormat="1" ht="36" x14ac:dyDescent="0.3">
      <c r="A106" s="29" t="s">
        <v>514</v>
      </c>
      <c r="B106" s="28">
        <v>6607002627</v>
      </c>
      <c r="C106" s="30" t="s">
        <v>441</v>
      </c>
      <c r="D106" s="11">
        <f t="shared" ref="D106:D107" si="29">(K106-M106)*L106*0.186*2</f>
        <v>0.83699999999999997</v>
      </c>
      <c r="E106" s="11">
        <v>1</v>
      </c>
      <c r="F106" s="11" t="s">
        <v>50</v>
      </c>
      <c r="G106" s="11">
        <v>1</v>
      </c>
      <c r="H106" s="11" t="s">
        <v>52</v>
      </c>
      <c r="I106" s="4">
        <v>1</v>
      </c>
      <c r="J106" s="4" t="s">
        <v>55</v>
      </c>
      <c r="K106" s="29">
        <v>3</v>
      </c>
      <c r="L106" s="29">
        <v>0.75</v>
      </c>
      <c r="M106" s="11">
        <v>0</v>
      </c>
      <c r="N106" s="11"/>
      <c r="O106" s="11"/>
      <c r="P106" s="11">
        <v>408</v>
      </c>
      <c r="Q106" s="11" t="s">
        <v>24</v>
      </c>
      <c r="R106" s="29" t="s">
        <v>422</v>
      </c>
      <c r="S106" s="30" t="s">
        <v>38</v>
      </c>
      <c r="T106" s="30">
        <v>79</v>
      </c>
      <c r="U106" s="11" t="s">
        <v>521</v>
      </c>
      <c r="V106" s="11" t="s">
        <v>522</v>
      </c>
      <c r="W106" s="10">
        <f t="shared" ref="W106:W107" si="30">B106</f>
        <v>6607002627</v>
      </c>
      <c r="X106" s="19" t="s">
        <v>441</v>
      </c>
      <c r="Y106" s="25" t="s">
        <v>525</v>
      </c>
      <c r="Z106" s="11"/>
      <c r="AA106" s="24" t="s">
        <v>526</v>
      </c>
    </row>
    <row r="107" spans="1:27" s="18" customFormat="1" ht="36" x14ac:dyDescent="0.3">
      <c r="A107" s="29" t="s">
        <v>520</v>
      </c>
      <c r="B107" s="28">
        <v>6607002627</v>
      </c>
      <c r="C107" s="30" t="s">
        <v>441</v>
      </c>
      <c r="D107" s="11">
        <f t="shared" si="29"/>
        <v>0.27900000000000003</v>
      </c>
      <c r="E107" s="11">
        <v>1</v>
      </c>
      <c r="F107" s="11" t="s">
        <v>50</v>
      </c>
      <c r="G107" s="11">
        <v>1</v>
      </c>
      <c r="H107" s="11" t="s">
        <v>52</v>
      </c>
      <c r="I107" s="4">
        <v>1</v>
      </c>
      <c r="J107" s="4" t="s">
        <v>55</v>
      </c>
      <c r="K107" s="29">
        <v>1</v>
      </c>
      <c r="L107" s="29">
        <v>0.75</v>
      </c>
      <c r="M107" s="11">
        <v>0</v>
      </c>
      <c r="N107" s="11"/>
      <c r="O107" s="11"/>
      <c r="P107" s="11">
        <v>408</v>
      </c>
      <c r="Q107" s="11" t="s">
        <v>24</v>
      </c>
      <c r="R107" s="29" t="s">
        <v>422</v>
      </c>
      <c r="S107" s="30" t="s">
        <v>424</v>
      </c>
      <c r="T107" s="30">
        <v>14</v>
      </c>
      <c r="U107" s="11" t="s">
        <v>523</v>
      </c>
      <c r="V107" s="11" t="s">
        <v>524</v>
      </c>
      <c r="W107" s="10">
        <f t="shared" si="30"/>
        <v>6607002627</v>
      </c>
      <c r="X107" s="19" t="s">
        <v>441</v>
      </c>
      <c r="Y107" s="25" t="s">
        <v>525</v>
      </c>
      <c r="Z107" s="11"/>
      <c r="AA107" s="24" t="s">
        <v>527</v>
      </c>
    </row>
    <row r="108" spans="1:27" s="18" customFormat="1" ht="90" x14ac:dyDescent="0.3">
      <c r="A108" s="29" t="s">
        <v>533</v>
      </c>
      <c r="B108" s="28">
        <v>6607005843</v>
      </c>
      <c r="C108" s="29" t="s">
        <v>530</v>
      </c>
      <c r="D108" s="11"/>
      <c r="E108" s="11">
        <v>1</v>
      </c>
      <c r="F108" s="11" t="s">
        <v>50</v>
      </c>
      <c r="G108" s="11">
        <v>1</v>
      </c>
      <c r="H108" s="11" t="s">
        <v>52</v>
      </c>
      <c r="I108" s="11">
        <v>5</v>
      </c>
      <c r="J108" s="11" t="s">
        <v>109</v>
      </c>
      <c r="K108" s="29">
        <v>1</v>
      </c>
      <c r="L108" s="29">
        <v>8</v>
      </c>
      <c r="M108" s="11">
        <v>0</v>
      </c>
      <c r="N108" s="11"/>
      <c r="O108" s="11"/>
      <c r="P108" s="11">
        <v>408</v>
      </c>
      <c r="Q108" s="11" t="s">
        <v>24</v>
      </c>
      <c r="R108" s="29" t="s">
        <v>422</v>
      </c>
      <c r="S108" s="30" t="s">
        <v>444</v>
      </c>
      <c r="T108" s="30" t="s">
        <v>423</v>
      </c>
      <c r="U108" s="11" t="s">
        <v>531</v>
      </c>
      <c r="V108" s="11" t="s">
        <v>532</v>
      </c>
      <c r="W108" s="10">
        <f>B108</f>
        <v>6607005843</v>
      </c>
      <c r="X108" s="19" t="s">
        <v>445</v>
      </c>
      <c r="Y108" s="11" t="s">
        <v>529</v>
      </c>
      <c r="Z108" s="11"/>
      <c r="AA108" s="24" t="s">
        <v>528</v>
      </c>
    </row>
    <row r="109" spans="1:27" s="18" customFormat="1" ht="216" x14ac:dyDescent="0.3">
      <c r="A109" s="29" t="s">
        <v>534</v>
      </c>
      <c r="B109" s="28">
        <v>6607008202</v>
      </c>
      <c r="C109" s="29" t="s">
        <v>535</v>
      </c>
      <c r="D109" s="11">
        <f t="shared" ref="D109:D110" si="31">(K109-M109)*L109*0.186*2</f>
        <v>0.40920000000000001</v>
      </c>
      <c r="E109" s="11">
        <v>1</v>
      </c>
      <c r="F109" s="11" t="s">
        <v>50</v>
      </c>
      <c r="G109" s="11">
        <v>3</v>
      </c>
      <c r="H109" s="11" t="s">
        <v>51</v>
      </c>
      <c r="I109" s="4">
        <v>1</v>
      </c>
      <c r="J109" s="4" t="s">
        <v>55</v>
      </c>
      <c r="K109" s="29">
        <v>1</v>
      </c>
      <c r="L109" s="29">
        <v>1.1000000000000001</v>
      </c>
      <c r="M109" s="11">
        <v>0</v>
      </c>
      <c r="N109" s="11"/>
      <c r="O109" s="11"/>
      <c r="P109" s="11">
        <v>408</v>
      </c>
      <c r="Q109" s="11" t="s">
        <v>24</v>
      </c>
      <c r="R109" s="29" t="s">
        <v>422</v>
      </c>
      <c r="S109" s="30" t="s">
        <v>38</v>
      </c>
      <c r="T109" s="30" t="s">
        <v>442</v>
      </c>
      <c r="U109" s="11" t="s">
        <v>536</v>
      </c>
      <c r="V109" s="11" t="s">
        <v>537</v>
      </c>
      <c r="W109" s="10">
        <f t="shared" ref="W109" si="32">B109</f>
        <v>6607008202</v>
      </c>
      <c r="X109" s="19" t="s">
        <v>443</v>
      </c>
      <c r="Y109" s="25" t="s">
        <v>525</v>
      </c>
      <c r="Z109" s="11"/>
      <c r="AA109" s="24" t="s">
        <v>538</v>
      </c>
    </row>
    <row r="110" spans="1:27" s="18" customFormat="1" ht="36" x14ac:dyDescent="0.3">
      <c r="A110" s="29" t="s">
        <v>425</v>
      </c>
      <c r="B110" s="28">
        <v>6607013072</v>
      </c>
      <c r="C110" s="29" t="s">
        <v>539</v>
      </c>
      <c r="D110" s="11">
        <f t="shared" si="31"/>
        <v>0.81840000000000002</v>
      </c>
      <c r="E110" s="11">
        <v>1</v>
      </c>
      <c r="F110" s="11" t="s">
        <v>50</v>
      </c>
      <c r="G110" s="11">
        <v>1</v>
      </c>
      <c r="H110" s="11" t="s">
        <v>52</v>
      </c>
      <c r="I110" s="11">
        <v>2</v>
      </c>
      <c r="J110" s="11" t="s">
        <v>53</v>
      </c>
      <c r="K110" s="29">
        <v>2</v>
      </c>
      <c r="L110" s="29">
        <v>1.1000000000000001</v>
      </c>
      <c r="M110" s="11">
        <v>0</v>
      </c>
      <c r="N110" s="11"/>
      <c r="O110" s="11"/>
      <c r="P110" s="11">
        <v>408</v>
      </c>
      <c r="Q110" s="11" t="s">
        <v>24</v>
      </c>
      <c r="R110" s="29" t="s">
        <v>422</v>
      </c>
      <c r="S110" s="30" t="s">
        <v>38</v>
      </c>
      <c r="T110" s="30">
        <v>46</v>
      </c>
      <c r="U110" s="11" t="s">
        <v>540</v>
      </c>
      <c r="V110" s="11" t="s">
        <v>541</v>
      </c>
      <c r="W110" s="10" t="s">
        <v>542</v>
      </c>
      <c r="X110" s="26" t="s">
        <v>543</v>
      </c>
      <c r="Y110" s="11"/>
      <c r="Z110" s="11"/>
      <c r="AA110" s="24" t="s">
        <v>544</v>
      </c>
    </row>
    <row r="111" spans="1:27" s="18" customFormat="1" ht="54" x14ac:dyDescent="0.3">
      <c r="A111" s="29" t="s">
        <v>547</v>
      </c>
      <c r="B111" s="28">
        <v>6658374729</v>
      </c>
      <c r="C111" s="29" t="s">
        <v>548</v>
      </c>
      <c r="D111" s="11">
        <f t="shared" ref="D111:D112" si="33">(K111-M111)*L111*0.186*2</f>
        <v>0.81840000000000002</v>
      </c>
      <c r="E111" s="11">
        <v>1</v>
      </c>
      <c r="F111" s="11" t="s">
        <v>50</v>
      </c>
      <c r="G111" s="11">
        <v>1</v>
      </c>
      <c r="H111" s="11" t="s">
        <v>52</v>
      </c>
      <c r="I111" s="4">
        <v>1</v>
      </c>
      <c r="J111" s="4" t="s">
        <v>55</v>
      </c>
      <c r="K111" s="29">
        <v>2</v>
      </c>
      <c r="L111" s="29">
        <v>1.1000000000000001</v>
      </c>
      <c r="M111" s="11">
        <v>0</v>
      </c>
      <c r="N111" s="11"/>
      <c r="O111" s="11"/>
      <c r="P111" s="11">
        <v>408</v>
      </c>
      <c r="Q111" s="11" t="s">
        <v>24</v>
      </c>
      <c r="R111" s="29" t="s">
        <v>422</v>
      </c>
      <c r="S111" s="30" t="s">
        <v>43</v>
      </c>
      <c r="T111" s="30">
        <v>213</v>
      </c>
      <c r="U111" s="11" t="s">
        <v>549</v>
      </c>
      <c r="V111" s="11" t="s">
        <v>550</v>
      </c>
      <c r="W111" s="10">
        <f>B111</f>
        <v>6658374729</v>
      </c>
      <c r="X111" s="19" t="s">
        <v>551</v>
      </c>
      <c r="Y111" s="11"/>
      <c r="Z111" s="11"/>
      <c r="AA111" s="24" t="s">
        <v>552</v>
      </c>
    </row>
    <row r="112" spans="1:27" s="18" customFormat="1" ht="36" x14ac:dyDescent="0.3">
      <c r="A112" s="29" t="s">
        <v>558</v>
      </c>
      <c r="B112" s="28">
        <v>660700062208</v>
      </c>
      <c r="C112" s="29" t="s">
        <v>553</v>
      </c>
      <c r="D112" s="11">
        <f t="shared" si="33"/>
        <v>0.24552000000000002</v>
      </c>
      <c r="E112" s="11">
        <v>3</v>
      </c>
      <c r="F112" s="11" t="s">
        <v>452</v>
      </c>
      <c r="G112" s="11">
        <v>3</v>
      </c>
      <c r="H112" s="11" t="s">
        <v>51</v>
      </c>
      <c r="I112" s="11">
        <v>2</v>
      </c>
      <c r="J112" s="11" t="s">
        <v>53</v>
      </c>
      <c r="K112" s="29">
        <v>1</v>
      </c>
      <c r="L112" s="29">
        <v>0.66</v>
      </c>
      <c r="M112" s="11">
        <v>0</v>
      </c>
      <c r="N112" s="11"/>
      <c r="O112" s="11"/>
      <c r="P112" s="11">
        <v>408</v>
      </c>
      <c r="Q112" s="11" t="s">
        <v>24</v>
      </c>
      <c r="R112" s="29" t="s">
        <v>422</v>
      </c>
      <c r="S112" s="30" t="s">
        <v>46</v>
      </c>
      <c r="T112" s="30" t="s">
        <v>554</v>
      </c>
      <c r="U112" s="11" t="s">
        <v>555</v>
      </c>
      <c r="V112" s="11" t="s">
        <v>556</v>
      </c>
      <c r="W112" s="10">
        <f>B112</f>
        <v>660700062208</v>
      </c>
      <c r="X112" s="26" t="s">
        <v>446</v>
      </c>
      <c r="Y112" s="20" t="s">
        <v>469</v>
      </c>
      <c r="Z112" s="11"/>
      <c r="AA112" s="24" t="s">
        <v>557</v>
      </c>
    </row>
    <row r="113" spans="1:27" s="18" customFormat="1" ht="90" x14ac:dyDescent="0.3">
      <c r="A113" s="29" t="s">
        <v>426</v>
      </c>
      <c r="B113" s="28">
        <v>6671159287</v>
      </c>
      <c r="C113" s="29" t="s">
        <v>559</v>
      </c>
      <c r="D113" s="11"/>
      <c r="E113" s="11">
        <v>1</v>
      </c>
      <c r="F113" s="11" t="s">
        <v>50</v>
      </c>
      <c r="G113" s="11">
        <v>1</v>
      </c>
      <c r="H113" s="11" t="s">
        <v>52</v>
      </c>
      <c r="I113" s="4">
        <v>1</v>
      </c>
      <c r="J113" s="4" t="s">
        <v>55</v>
      </c>
      <c r="K113" s="29">
        <v>1</v>
      </c>
      <c r="L113" s="29">
        <v>0.75</v>
      </c>
      <c r="M113" s="11">
        <v>0</v>
      </c>
      <c r="N113" s="11"/>
      <c r="O113" s="11"/>
      <c r="P113" s="11">
        <v>408</v>
      </c>
      <c r="Q113" s="11" t="s">
        <v>24</v>
      </c>
      <c r="R113" s="29" t="s">
        <v>422</v>
      </c>
      <c r="S113" s="30" t="s">
        <v>424</v>
      </c>
      <c r="T113" s="30" t="s">
        <v>560</v>
      </c>
      <c r="U113" s="11" t="s">
        <v>400</v>
      </c>
      <c r="V113" s="11" t="s">
        <v>401</v>
      </c>
      <c r="W113" s="10">
        <f t="shared" ref="W113:W114" si="34">B113</f>
        <v>6671159287</v>
      </c>
      <c r="X113" s="19" t="s">
        <v>561</v>
      </c>
      <c r="Y113" s="11" t="s">
        <v>566</v>
      </c>
      <c r="Z113" s="11"/>
      <c r="AA113" s="24" t="s">
        <v>562</v>
      </c>
    </row>
    <row r="114" spans="1:27" s="18" customFormat="1" ht="36" x14ac:dyDescent="0.3">
      <c r="A114" s="29" t="s">
        <v>569</v>
      </c>
      <c r="B114" s="28">
        <v>7825706086</v>
      </c>
      <c r="C114" s="29" t="s">
        <v>563</v>
      </c>
      <c r="D114" s="11">
        <f t="shared" ref="D114" si="35">(K114-M114)*L114*0.186*2</f>
        <v>0.40920000000000001</v>
      </c>
      <c r="E114" s="11">
        <v>3</v>
      </c>
      <c r="F114" s="11" t="s">
        <v>452</v>
      </c>
      <c r="G114" s="11">
        <v>3</v>
      </c>
      <c r="H114" s="11" t="s">
        <v>51</v>
      </c>
      <c r="I114" s="11">
        <v>2</v>
      </c>
      <c r="J114" s="11" t="s">
        <v>53</v>
      </c>
      <c r="K114" s="29">
        <v>1</v>
      </c>
      <c r="L114" s="29">
        <v>1.1000000000000001</v>
      </c>
      <c r="M114" s="11">
        <v>0</v>
      </c>
      <c r="N114" s="11">
        <v>2</v>
      </c>
      <c r="O114" s="11" t="s">
        <v>564</v>
      </c>
      <c r="P114" s="11">
        <v>408</v>
      </c>
      <c r="Q114" s="11" t="s">
        <v>24</v>
      </c>
      <c r="R114" s="29" t="s">
        <v>422</v>
      </c>
      <c r="S114" s="30" t="s">
        <v>313</v>
      </c>
      <c r="T114" s="30">
        <v>11</v>
      </c>
      <c r="U114" s="11" t="s">
        <v>380</v>
      </c>
      <c r="V114" s="11" t="s">
        <v>381</v>
      </c>
      <c r="W114" s="10">
        <f t="shared" si="34"/>
        <v>7825706086</v>
      </c>
      <c r="X114" s="19" t="s">
        <v>565</v>
      </c>
      <c r="Y114" s="20" t="s">
        <v>469</v>
      </c>
      <c r="Z114" s="11"/>
      <c r="AA114" s="24" t="s">
        <v>567</v>
      </c>
    </row>
    <row r="115" spans="1:27" s="18" customFormat="1" ht="36" x14ac:dyDescent="0.3">
      <c r="A115" s="29" t="s">
        <v>570</v>
      </c>
      <c r="B115" s="28">
        <v>660700138601</v>
      </c>
      <c r="C115" s="29" t="s">
        <v>571</v>
      </c>
      <c r="D115" s="11"/>
      <c r="E115" s="11">
        <v>3</v>
      </c>
      <c r="F115" s="11" t="s">
        <v>452</v>
      </c>
      <c r="G115" s="11">
        <v>3</v>
      </c>
      <c r="H115" s="11" t="s">
        <v>51</v>
      </c>
      <c r="I115" s="11">
        <v>2</v>
      </c>
      <c r="J115" s="11" t="s">
        <v>53</v>
      </c>
      <c r="K115" s="29">
        <v>1</v>
      </c>
      <c r="L115" s="29">
        <v>0.12</v>
      </c>
      <c r="M115" s="11">
        <v>0</v>
      </c>
      <c r="N115" s="11"/>
      <c r="O115" s="11"/>
      <c r="P115" s="11">
        <v>408</v>
      </c>
      <c r="Q115" s="11" t="s">
        <v>24</v>
      </c>
      <c r="R115" s="29" t="s">
        <v>422</v>
      </c>
      <c r="S115" s="30" t="s">
        <v>572</v>
      </c>
      <c r="T115" s="33" t="s">
        <v>489</v>
      </c>
      <c r="U115" s="11" t="s">
        <v>574</v>
      </c>
      <c r="V115" s="11" t="s">
        <v>575</v>
      </c>
      <c r="W115" s="10">
        <f t="shared" ref="W115" si="36">B115</f>
        <v>660700138601</v>
      </c>
      <c r="X115" s="19" t="s">
        <v>573</v>
      </c>
      <c r="Y115" s="20" t="s">
        <v>469</v>
      </c>
      <c r="Z115" s="11"/>
      <c r="AA115" s="24" t="s">
        <v>568</v>
      </c>
    </row>
    <row r="116" spans="1:27" s="18" customFormat="1" ht="36" x14ac:dyDescent="0.3">
      <c r="A116" s="29" t="s">
        <v>427</v>
      </c>
      <c r="B116" s="28">
        <v>660700138601</v>
      </c>
      <c r="C116" s="29" t="s">
        <v>571</v>
      </c>
      <c r="D116" s="11"/>
      <c r="E116" s="11">
        <v>3</v>
      </c>
      <c r="F116" s="11" t="s">
        <v>452</v>
      </c>
      <c r="G116" s="11">
        <v>3</v>
      </c>
      <c r="H116" s="11" t="s">
        <v>51</v>
      </c>
      <c r="I116" s="11">
        <v>2</v>
      </c>
      <c r="J116" s="11" t="s">
        <v>53</v>
      </c>
      <c r="K116" s="29">
        <v>1</v>
      </c>
      <c r="L116" s="29">
        <v>0.12</v>
      </c>
      <c r="M116" s="11">
        <v>0</v>
      </c>
      <c r="N116" s="11"/>
      <c r="O116" s="11"/>
      <c r="P116" s="11">
        <v>408</v>
      </c>
      <c r="Q116" s="11" t="s">
        <v>24</v>
      </c>
      <c r="R116" s="29" t="s">
        <v>422</v>
      </c>
      <c r="S116" s="30" t="s">
        <v>45</v>
      </c>
      <c r="T116" s="33" t="s">
        <v>576</v>
      </c>
      <c r="U116" s="11" t="s">
        <v>583</v>
      </c>
      <c r="V116" s="11" t="s">
        <v>584</v>
      </c>
      <c r="W116" s="10">
        <f t="shared" ref="W116" si="37">B116</f>
        <v>660700138601</v>
      </c>
      <c r="X116" s="19" t="s">
        <v>577</v>
      </c>
      <c r="Y116" s="20" t="s">
        <v>469</v>
      </c>
      <c r="Z116" s="11"/>
      <c r="AA116" s="24" t="s">
        <v>578</v>
      </c>
    </row>
    <row r="117" spans="1:27" s="18" customFormat="1" ht="36" x14ac:dyDescent="0.3">
      <c r="A117" s="29" t="s">
        <v>579</v>
      </c>
      <c r="B117" s="28">
        <v>660700138601</v>
      </c>
      <c r="C117" s="29" t="s">
        <v>571</v>
      </c>
      <c r="D117" s="11"/>
      <c r="E117" s="11">
        <v>3</v>
      </c>
      <c r="F117" s="11" t="s">
        <v>452</v>
      </c>
      <c r="G117" s="11">
        <v>3</v>
      </c>
      <c r="H117" s="11" t="s">
        <v>51</v>
      </c>
      <c r="I117" s="11">
        <v>2</v>
      </c>
      <c r="J117" s="11" t="s">
        <v>53</v>
      </c>
      <c r="K117" s="29">
        <v>1</v>
      </c>
      <c r="L117" s="29">
        <v>0.12</v>
      </c>
      <c r="M117" s="11">
        <v>0</v>
      </c>
      <c r="N117" s="11"/>
      <c r="O117" s="11"/>
      <c r="P117" s="11">
        <v>408</v>
      </c>
      <c r="Q117" s="11" t="s">
        <v>24</v>
      </c>
      <c r="R117" s="29" t="s">
        <v>422</v>
      </c>
      <c r="S117" s="30" t="s">
        <v>46</v>
      </c>
      <c r="T117" s="33" t="s">
        <v>580</v>
      </c>
      <c r="U117" s="11" t="s">
        <v>581</v>
      </c>
      <c r="V117" s="11" t="s">
        <v>582</v>
      </c>
      <c r="W117" s="10">
        <f t="shared" ref="W117" si="38">B117</f>
        <v>660700138601</v>
      </c>
      <c r="X117" s="19" t="s">
        <v>577</v>
      </c>
      <c r="Y117" s="20" t="s">
        <v>469</v>
      </c>
      <c r="Z117" s="11"/>
      <c r="AA117" s="24" t="s">
        <v>578</v>
      </c>
    </row>
    <row r="118" spans="1:27" s="18" customFormat="1" ht="408" customHeight="1" x14ac:dyDescent="0.3">
      <c r="A118" s="29" t="s">
        <v>592</v>
      </c>
      <c r="B118" s="28" t="s">
        <v>586</v>
      </c>
      <c r="C118" s="29" t="s">
        <v>585</v>
      </c>
      <c r="D118" s="11"/>
      <c r="E118" s="11">
        <v>3</v>
      </c>
      <c r="F118" s="11" t="s">
        <v>452</v>
      </c>
      <c r="G118" s="11">
        <v>5</v>
      </c>
      <c r="H118" s="11" t="s">
        <v>588</v>
      </c>
      <c r="I118" s="11">
        <v>2</v>
      </c>
      <c r="J118" s="11" t="s">
        <v>53</v>
      </c>
      <c r="K118" s="29">
        <v>1</v>
      </c>
      <c r="L118" s="29">
        <v>0.24</v>
      </c>
      <c r="M118" s="11">
        <v>0</v>
      </c>
      <c r="N118" s="11"/>
      <c r="O118" s="11"/>
      <c r="P118" s="11">
        <v>408</v>
      </c>
      <c r="Q118" s="11" t="s">
        <v>24</v>
      </c>
      <c r="R118" s="29" t="s">
        <v>422</v>
      </c>
      <c r="S118" s="30" t="s">
        <v>47</v>
      </c>
      <c r="T118" s="33" t="s">
        <v>587</v>
      </c>
      <c r="U118" s="11" t="s">
        <v>590</v>
      </c>
      <c r="V118" s="11" t="s">
        <v>589</v>
      </c>
      <c r="W118" s="10" t="str">
        <f t="shared" ref="W118" si="39">B118</f>
        <v>504201806472, 6607001687</v>
      </c>
      <c r="X118" s="19" t="s">
        <v>591</v>
      </c>
      <c r="Y118" s="20" t="s">
        <v>469</v>
      </c>
      <c r="Z118" s="11"/>
      <c r="AA118" s="24" t="s">
        <v>593</v>
      </c>
    </row>
    <row r="119" spans="1:27" s="18" customFormat="1" ht="71.400000000000006" customHeight="1" x14ac:dyDescent="0.3">
      <c r="A119" s="29" t="s">
        <v>594</v>
      </c>
      <c r="B119" s="28" t="s">
        <v>586</v>
      </c>
      <c r="C119" s="29" t="s">
        <v>585</v>
      </c>
      <c r="D119" s="11"/>
      <c r="E119" s="11">
        <v>3</v>
      </c>
      <c r="F119" s="11" t="s">
        <v>452</v>
      </c>
      <c r="G119" s="11">
        <v>5</v>
      </c>
      <c r="H119" s="11" t="s">
        <v>595</v>
      </c>
      <c r="I119" s="11">
        <v>2</v>
      </c>
      <c r="J119" s="11" t="s">
        <v>53</v>
      </c>
      <c r="K119" s="29">
        <v>1</v>
      </c>
      <c r="L119" s="29">
        <v>0.24</v>
      </c>
      <c r="M119" s="11">
        <v>0</v>
      </c>
      <c r="N119" s="11"/>
      <c r="O119" s="11"/>
      <c r="P119" s="11">
        <v>408</v>
      </c>
      <c r="Q119" s="11" t="s">
        <v>24</v>
      </c>
      <c r="R119" s="29" t="s">
        <v>422</v>
      </c>
      <c r="S119" s="30" t="s">
        <v>47</v>
      </c>
      <c r="T119" s="33" t="s">
        <v>597</v>
      </c>
      <c r="U119" s="11" t="s">
        <v>599</v>
      </c>
      <c r="V119" s="11" t="s">
        <v>600</v>
      </c>
      <c r="W119" s="10" t="str">
        <f t="shared" ref="W119" si="40">B119</f>
        <v>504201806472, 6607001687</v>
      </c>
      <c r="X119" s="19" t="s">
        <v>596</v>
      </c>
      <c r="Y119" s="20" t="s">
        <v>598</v>
      </c>
      <c r="Z119" s="11"/>
      <c r="AA119" s="24" t="s">
        <v>593</v>
      </c>
    </row>
    <row r="120" spans="1:27" s="18" customFormat="1" ht="54" customHeight="1" x14ac:dyDescent="0.3">
      <c r="A120" s="29" t="s">
        <v>601</v>
      </c>
      <c r="B120" s="28" t="s">
        <v>603</v>
      </c>
      <c r="C120" s="29" t="s">
        <v>602</v>
      </c>
      <c r="D120" s="11"/>
      <c r="E120" s="11">
        <v>3</v>
      </c>
      <c r="F120" s="11" t="s">
        <v>452</v>
      </c>
      <c r="G120" s="11">
        <v>3</v>
      </c>
      <c r="H120" s="11" t="s">
        <v>51</v>
      </c>
      <c r="I120" s="11">
        <v>1</v>
      </c>
      <c r="J120" s="11" t="s">
        <v>55</v>
      </c>
      <c r="K120" s="29">
        <v>3</v>
      </c>
      <c r="L120" s="29">
        <v>1.1000000000000001</v>
      </c>
      <c r="M120" s="11">
        <v>0</v>
      </c>
      <c r="N120" s="11">
        <v>2</v>
      </c>
      <c r="O120" s="11" t="s">
        <v>564</v>
      </c>
      <c r="P120" s="11">
        <v>408</v>
      </c>
      <c r="Q120" s="11" t="s">
        <v>24</v>
      </c>
      <c r="R120" s="29" t="s">
        <v>422</v>
      </c>
      <c r="S120" s="30" t="s">
        <v>42</v>
      </c>
      <c r="T120" s="33" t="s">
        <v>604</v>
      </c>
      <c r="U120" s="11" t="s">
        <v>608</v>
      </c>
      <c r="V120" s="11" t="s">
        <v>607</v>
      </c>
      <c r="W120" s="10" t="str">
        <f t="shared" ref="W120" si="41">B120</f>
        <v>660700154191,  660700363452</v>
      </c>
      <c r="X120" s="19" t="s">
        <v>605</v>
      </c>
      <c r="Y120" s="20" t="s">
        <v>606</v>
      </c>
      <c r="Z120" s="11"/>
      <c r="AA120" s="24" t="s">
        <v>614</v>
      </c>
    </row>
    <row r="121" spans="1:27" s="18" customFormat="1" ht="36" x14ac:dyDescent="0.3">
      <c r="A121" s="29" t="s">
        <v>428</v>
      </c>
      <c r="B121" s="28">
        <v>660702743322</v>
      </c>
      <c r="C121" s="29" t="s">
        <v>609</v>
      </c>
      <c r="D121" s="11">
        <f t="shared" ref="D121:D122" si="42">(K121-M121)*L121*0.186*2</f>
        <v>8.9279999999999998E-2</v>
      </c>
      <c r="E121" s="11">
        <v>1</v>
      </c>
      <c r="F121" s="11" t="s">
        <v>50</v>
      </c>
      <c r="G121" s="11">
        <v>1</v>
      </c>
      <c r="H121" s="11" t="s">
        <v>52</v>
      </c>
      <c r="I121" s="11">
        <v>2</v>
      </c>
      <c r="J121" s="11" t="s">
        <v>53</v>
      </c>
      <c r="K121" s="29">
        <v>1</v>
      </c>
      <c r="L121" s="29">
        <v>0.24</v>
      </c>
      <c r="M121" s="11">
        <v>0</v>
      </c>
      <c r="N121" s="11"/>
      <c r="O121" s="11"/>
      <c r="P121" s="11">
        <v>408</v>
      </c>
      <c r="Q121" s="11" t="s">
        <v>24</v>
      </c>
      <c r="R121" s="29" t="s">
        <v>422</v>
      </c>
      <c r="S121" s="31" t="s">
        <v>610</v>
      </c>
      <c r="T121" s="29">
        <v>124</v>
      </c>
      <c r="U121" s="11" t="s">
        <v>611</v>
      </c>
      <c r="V121" s="11" t="s">
        <v>612</v>
      </c>
      <c r="W121" s="10">
        <f>B121</f>
        <v>660702743322</v>
      </c>
      <c r="X121" s="19" t="s">
        <v>613</v>
      </c>
      <c r="Y121" s="20" t="s">
        <v>606</v>
      </c>
      <c r="Z121" s="11"/>
      <c r="AA121" s="24" t="s">
        <v>615</v>
      </c>
    </row>
    <row r="122" spans="1:27" s="18" customFormat="1" ht="140.4" x14ac:dyDescent="0.3">
      <c r="A122" s="29" t="s">
        <v>429</v>
      </c>
      <c r="B122" s="28">
        <v>6670376352</v>
      </c>
      <c r="C122" s="29" t="s">
        <v>618</v>
      </c>
      <c r="D122" s="11">
        <f t="shared" si="42"/>
        <v>0.40920000000000001</v>
      </c>
      <c r="E122" s="11">
        <v>1</v>
      </c>
      <c r="F122" s="11" t="s">
        <v>50</v>
      </c>
      <c r="G122" s="11">
        <v>1</v>
      </c>
      <c r="H122" s="11" t="s">
        <v>52</v>
      </c>
      <c r="I122" s="11">
        <v>1</v>
      </c>
      <c r="J122" s="11" t="s">
        <v>55</v>
      </c>
      <c r="K122" s="29">
        <v>1</v>
      </c>
      <c r="L122" s="29">
        <v>1.1000000000000001</v>
      </c>
      <c r="M122" s="11">
        <v>0</v>
      </c>
      <c r="N122" s="11"/>
      <c r="O122" s="11"/>
      <c r="P122" s="11">
        <v>408</v>
      </c>
      <c r="Q122" s="11" t="s">
        <v>24</v>
      </c>
      <c r="R122" s="29" t="s">
        <v>422</v>
      </c>
      <c r="S122" s="30" t="s">
        <v>619</v>
      </c>
      <c r="T122" s="30" t="s">
        <v>423</v>
      </c>
      <c r="U122" s="11" t="s">
        <v>616</v>
      </c>
      <c r="V122" s="11" t="s">
        <v>617</v>
      </c>
      <c r="W122" s="10">
        <f t="shared" ref="W122" si="43">B122</f>
        <v>6670376352</v>
      </c>
      <c r="X122" s="27" t="s">
        <v>620</v>
      </c>
      <c r="Y122" s="11" t="s">
        <v>625</v>
      </c>
      <c r="Z122" s="11"/>
      <c r="AA122" s="24" t="s">
        <v>632</v>
      </c>
    </row>
    <row r="123" spans="1:27" s="18" customFormat="1" ht="109.2" x14ac:dyDescent="0.3">
      <c r="A123" s="29" t="s">
        <v>430</v>
      </c>
      <c r="B123" s="28">
        <v>6670376352</v>
      </c>
      <c r="C123" s="29" t="s">
        <v>618</v>
      </c>
      <c r="D123" s="11">
        <f t="shared" ref="D123:D124" si="44">(K123-M123)*L123*0.186*2</f>
        <v>1.6368</v>
      </c>
      <c r="E123" s="11">
        <v>1</v>
      </c>
      <c r="F123" s="11" t="s">
        <v>50</v>
      </c>
      <c r="G123" s="11">
        <v>1</v>
      </c>
      <c r="H123" s="11" t="s">
        <v>52</v>
      </c>
      <c r="I123" s="11">
        <v>1</v>
      </c>
      <c r="J123" s="11" t="s">
        <v>55</v>
      </c>
      <c r="K123" s="29">
        <v>4</v>
      </c>
      <c r="L123" s="29">
        <v>1.1000000000000001</v>
      </c>
      <c r="M123" s="11">
        <v>0</v>
      </c>
      <c r="N123" s="11"/>
      <c r="O123" s="11"/>
      <c r="P123" s="11">
        <v>408</v>
      </c>
      <c r="Q123" s="11" t="s">
        <v>24</v>
      </c>
      <c r="R123" s="29" t="s">
        <v>422</v>
      </c>
      <c r="S123" s="30" t="s">
        <v>621</v>
      </c>
      <c r="T123" s="30" t="s">
        <v>423</v>
      </c>
      <c r="U123" s="11" t="s">
        <v>623</v>
      </c>
      <c r="V123" s="11" t="s">
        <v>624</v>
      </c>
      <c r="W123" s="10">
        <f t="shared" ref="W123:W124" si="45">B123</f>
        <v>6670376352</v>
      </c>
      <c r="X123" s="27" t="s">
        <v>622</v>
      </c>
      <c r="Y123" s="11" t="s">
        <v>625</v>
      </c>
      <c r="Z123" s="11"/>
      <c r="AA123" s="24" t="s">
        <v>633</v>
      </c>
    </row>
    <row r="124" spans="1:27" s="18" customFormat="1" ht="109.2" x14ac:dyDescent="0.3">
      <c r="A124" s="29" t="s">
        <v>431</v>
      </c>
      <c r="B124" s="28">
        <v>6670376352</v>
      </c>
      <c r="C124" s="29" t="s">
        <v>618</v>
      </c>
      <c r="D124" s="11">
        <f t="shared" si="44"/>
        <v>0.81840000000000002</v>
      </c>
      <c r="E124" s="11">
        <v>1</v>
      </c>
      <c r="F124" s="11" t="s">
        <v>50</v>
      </c>
      <c r="G124" s="11">
        <v>1</v>
      </c>
      <c r="H124" s="11" t="s">
        <v>52</v>
      </c>
      <c r="I124" s="11">
        <v>1</v>
      </c>
      <c r="J124" s="11" t="s">
        <v>55</v>
      </c>
      <c r="K124" s="29">
        <v>2</v>
      </c>
      <c r="L124" s="29">
        <v>1.1000000000000001</v>
      </c>
      <c r="M124" s="11">
        <v>0</v>
      </c>
      <c r="N124" s="11"/>
      <c r="O124" s="11"/>
      <c r="P124" s="11">
        <v>408</v>
      </c>
      <c r="Q124" s="11" t="s">
        <v>24</v>
      </c>
      <c r="R124" s="29" t="s">
        <v>422</v>
      </c>
      <c r="S124" s="30" t="s">
        <v>621</v>
      </c>
      <c r="T124" s="30" t="s">
        <v>423</v>
      </c>
      <c r="U124" s="11" t="s">
        <v>626</v>
      </c>
      <c r="V124" s="11" t="s">
        <v>627</v>
      </c>
      <c r="W124" s="10">
        <f t="shared" si="45"/>
        <v>6670376352</v>
      </c>
      <c r="X124" s="27" t="s">
        <v>622</v>
      </c>
      <c r="Y124" s="11" t="s">
        <v>625</v>
      </c>
      <c r="Z124" s="11"/>
      <c r="AA124" s="24" t="s">
        <v>634</v>
      </c>
    </row>
    <row r="125" spans="1:27" s="18" customFormat="1" ht="36" x14ac:dyDescent="0.3">
      <c r="A125" s="29" t="s">
        <v>432</v>
      </c>
      <c r="B125" s="28">
        <v>662343802209</v>
      </c>
      <c r="C125" s="29" t="s">
        <v>628</v>
      </c>
      <c r="D125" s="11">
        <f t="shared" ref="D125" si="46">(K125-M125)*L125*0.186*2</f>
        <v>0.40920000000000001</v>
      </c>
      <c r="E125" s="11">
        <v>3</v>
      </c>
      <c r="F125" s="11" t="s">
        <v>452</v>
      </c>
      <c r="G125" s="11">
        <v>5</v>
      </c>
      <c r="H125" s="11" t="s">
        <v>629</v>
      </c>
      <c r="I125" s="11">
        <v>2</v>
      </c>
      <c r="J125" s="11" t="s">
        <v>53</v>
      </c>
      <c r="K125" s="29">
        <v>1</v>
      </c>
      <c r="L125" s="29">
        <v>1.1000000000000001</v>
      </c>
      <c r="M125" s="11">
        <v>0</v>
      </c>
      <c r="N125" s="11"/>
      <c r="O125" s="11"/>
      <c r="P125" s="11">
        <v>408</v>
      </c>
      <c r="Q125" s="11" t="s">
        <v>24</v>
      </c>
      <c r="R125" s="29" t="s">
        <v>422</v>
      </c>
      <c r="S125" s="30" t="s">
        <v>46</v>
      </c>
      <c r="T125" s="33" t="s">
        <v>630</v>
      </c>
      <c r="U125" s="11" t="s">
        <v>637</v>
      </c>
      <c r="V125" s="11" t="s">
        <v>638</v>
      </c>
      <c r="W125" s="10">
        <f t="shared" ref="W125" si="47">B125</f>
        <v>662343802209</v>
      </c>
      <c r="X125" s="27" t="s">
        <v>631</v>
      </c>
      <c r="Y125" s="11" t="s">
        <v>598</v>
      </c>
      <c r="Z125" s="11"/>
      <c r="AA125" s="24" t="s">
        <v>635</v>
      </c>
    </row>
    <row r="126" spans="1:27" s="18" customFormat="1" ht="54" x14ac:dyDescent="0.3">
      <c r="A126" s="29" t="s">
        <v>433</v>
      </c>
      <c r="B126" s="28">
        <v>6623130658</v>
      </c>
      <c r="C126" s="29" t="s">
        <v>636</v>
      </c>
      <c r="D126" s="11">
        <f t="shared" ref="D126" si="48">(K126-M126)*L126*0.186*2</f>
        <v>0.40920000000000001</v>
      </c>
      <c r="E126" s="11">
        <v>1</v>
      </c>
      <c r="F126" s="11" t="s">
        <v>50</v>
      </c>
      <c r="G126" s="11">
        <v>1</v>
      </c>
      <c r="H126" s="11" t="s">
        <v>52</v>
      </c>
      <c r="I126" s="11">
        <v>1</v>
      </c>
      <c r="J126" s="11" t="s">
        <v>55</v>
      </c>
      <c r="K126" s="29">
        <v>1</v>
      </c>
      <c r="L126" s="29">
        <v>1.1000000000000001</v>
      </c>
      <c r="M126" s="11">
        <v>0</v>
      </c>
      <c r="N126" s="11"/>
      <c r="O126" s="11"/>
      <c r="P126" s="11">
        <v>408</v>
      </c>
      <c r="Q126" s="11" t="s">
        <v>24</v>
      </c>
      <c r="R126" s="29" t="s">
        <v>422</v>
      </c>
      <c r="S126" s="30" t="s">
        <v>48</v>
      </c>
      <c r="T126" s="33" t="s">
        <v>641</v>
      </c>
      <c r="U126" s="11" t="s">
        <v>639</v>
      </c>
      <c r="V126" s="11" t="s">
        <v>640</v>
      </c>
      <c r="W126" s="10">
        <f t="shared" ref="W126" si="49">B126</f>
        <v>6623130658</v>
      </c>
      <c r="X126" s="27" t="s">
        <v>642</v>
      </c>
      <c r="Y126" s="11" t="s">
        <v>598</v>
      </c>
      <c r="Z126" s="11"/>
      <c r="AA126" s="24" t="s">
        <v>643</v>
      </c>
    </row>
    <row r="127" spans="1:27" s="18" customFormat="1" ht="36" x14ac:dyDescent="0.3">
      <c r="A127" s="29" t="s">
        <v>434</v>
      </c>
      <c r="B127" s="28">
        <v>6607006371</v>
      </c>
      <c r="C127" s="29" t="s">
        <v>644</v>
      </c>
      <c r="D127" s="11">
        <f t="shared" ref="D127" si="50">(K127-M127)*L127*0.186*2</f>
        <v>0.40920000000000001</v>
      </c>
      <c r="E127" s="11">
        <v>1</v>
      </c>
      <c r="F127" s="11" t="s">
        <v>50</v>
      </c>
      <c r="G127" s="11">
        <v>1</v>
      </c>
      <c r="H127" s="11" t="s">
        <v>52</v>
      </c>
      <c r="I127" s="11">
        <v>1</v>
      </c>
      <c r="J127" s="11" t="s">
        <v>55</v>
      </c>
      <c r="K127" s="29">
        <v>1</v>
      </c>
      <c r="L127" s="29">
        <v>1.1000000000000001</v>
      </c>
      <c r="M127" s="11">
        <v>0</v>
      </c>
      <c r="N127" s="11"/>
      <c r="O127" s="11"/>
      <c r="P127" s="11">
        <v>408</v>
      </c>
      <c r="Q127" s="11" t="s">
        <v>24</v>
      </c>
      <c r="R127" s="29" t="s">
        <v>422</v>
      </c>
      <c r="S127" s="30" t="s">
        <v>30</v>
      </c>
      <c r="T127" s="33" t="s">
        <v>645</v>
      </c>
      <c r="U127" s="11" t="s">
        <v>647</v>
      </c>
      <c r="V127" s="11" t="s">
        <v>648</v>
      </c>
      <c r="W127" s="10">
        <f t="shared" ref="W127" si="51">B127</f>
        <v>6607006371</v>
      </c>
      <c r="X127" s="27" t="s">
        <v>646</v>
      </c>
      <c r="Y127" s="11" t="s">
        <v>598</v>
      </c>
      <c r="Z127" s="11"/>
      <c r="AA127" s="24" t="s">
        <v>649</v>
      </c>
    </row>
    <row r="128" spans="1:27" s="18" customFormat="1" ht="36" x14ac:dyDescent="0.3">
      <c r="A128" s="29" t="s">
        <v>435</v>
      </c>
      <c r="B128" s="28">
        <v>660700274925</v>
      </c>
      <c r="C128" s="29" t="s">
        <v>650</v>
      </c>
      <c r="D128" s="11">
        <f t="shared" ref="D128" si="52">(K128-M128)*L128*0.186*2</f>
        <v>0.40920000000000001</v>
      </c>
      <c r="E128" s="11">
        <v>1</v>
      </c>
      <c r="F128" s="11" t="s">
        <v>50</v>
      </c>
      <c r="G128" s="11">
        <v>1</v>
      </c>
      <c r="H128" s="11" t="s">
        <v>52</v>
      </c>
      <c r="I128" s="11">
        <v>1</v>
      </c>
      <c r="J128" s="11" t="s">
        <v>55</v>
      </c>
      <c r="K128" s="29">
        <v>1</v>
      </c>
      <c r="L128" s="29">
        <v>1.1000000000000001</v>
      </c>
      <c r="M128" s="11">
        <v>0</v>
      </c>
      <c r="N128" s="11"/>
      <c r="O128" s="11"/>
      <c r="P128" s="11">
        <v>408</v>
      </c>
      <c r="Q128" s="11" t="s">
        <v>24</v>
      </c>
      <c r="R128" s="29" t="s">
        <v>422</v>
      </c>
      <c r="S128" s="30" t="s">
        <v>32</v>
      </c>
      <c r="T128" s="33" t="s">
        <v>651</v>
      </c>
      <c r="U128" s="11" t="s">
        <v>653</v>
      </c>
      <c r="V128" s="11" t="s">
        <v>654</v>
      </c>
      <c r="W128" s="10">
        <f t="shared" ref="W128" si="53">B128</f>
        <v>660700274925</v>
      </c>
      <c r="X128" s="27" t="s">
        <v>652</v>
      </c>
      <c r="Y128" s="20" t="s">
        <v>469</v>
      </c>
      <c r="Z128" s="11"/>
      <c r="AA128" s="24" t="s">
        <v>655</v>
      </c>
    </row>
    <row r="129" spans="1:27" s="18" customFormat="1" ht="198" x14ac:dyDescent="0.3">
      <c r="A129" s="29" t="s">
        <v>436</v>
      </c>
      <c r="B129" s="28" t="s">
        <v>658</v>
      </c>
      <c r="C129" s="29" t="s">
        <v>659</v>
      </c>
      <c r="D129" s="11">
        <f t="shared" ref="D129:D130" si="54">(K129-M129)*L129*0.186*2</f>
        <v>0.40920000000000001</v>
      </c>
      <c r="E129" s="11">
        <v>1</v>
      </c>
      <c r="F129" s="11" t="s">
        <v>50</v>
      </c>
      <c r="G129" s="11">
        <v>1</v>
      </c>
      <c r="H129" s="11" t="s">
        <v>52</v>
      </c>
      <c r="I129" s="11">
        <v>2</v>
      </c>
      <c r="J129" s="11" t="s">
        <v>53</v>
      </c>
      <c r="K129" s="29">
        <v>1</v>
      </c>
      <c r="L129" s="29">
        <v>1.1000000000000001</v>
      </c>
      <c r="M129" s="11">
        <v>0</v>
      </c>
      <c r="N129" s="11"/>
      <c r="O129" s="11"/>
      <c r="P129" s="11">
        <v>408</v>
      </c>
      <c r="Q129" s="11" t="s">
        <v>24</v>
      </c>
      <c r="R129" s="29" t="s">
        <v>422</v>
      </c>
      <c r="S129" s="30" t="s">
        <v>656</v>
      </c>
      <c r="T129" s="33" t="s">
        <v>657</v>
      </c>
      <c r="U129" s="11" t="s">
        <v>660</v>
      </c>
      <c r="V129" s="11" t="s">
        <v>661</v>
      </c>
      <c r="W129" s="10" t="str">
        <f t="shared" ref="W129" si="55">B129</f>
        <v>6607006149, 660700535278</v>
      </c>
      <c r="X129" s="27" t="s">
        <v>662</v>
      </c>
      <c r="Y129" s="20" t="s">
        <v>598</v>
      </c>
      <c r="Z129" s="11"/>
      <c r="AA129" s="24" t="s">
        <v>663</v>
      </c>
    </row>
    <row r="130" spans="1:27" s="18" customFormat="1" ht="54" x14ac:dyDescent="0.3">
      <c r="A130" s="29" t="s">
        <v>437</v>
      </c>
      <c r="B130" s="28">
        <v>6607000556</v>
      </c>
      <c r="C130" s="29" t="s">
        <v>669</v>
      </c>
      <c r="D130" s="11">
        <f t="shared" si="54"/>
        <v>1.395</v>
      </c>
      <c r="E130" s="11">
        <v>1</v>
      </c>
      <c r="F130" s="11" t="s">
        <v>452</v>
      </c>
      <c r="G130" s="11">
        <v>3</v>
      </c>
      <c r="H130" s="11" t="s">
        <v>51</v>
      </c>
      <c r="I130" s="11">
        <v>2</v>
      </c>
      <c r="J130" s="11" t="s">
        <v>53</v>
      </c>
      <c r="K130" s="29">
        <v>5</v>
      </c>
      <c r="L130" s="29">
        <v>0.75</v>
      </c>
      <c r="M130" s="11">
        <v>0</v>
      </c>
      <c r="N130" s="11"/>
      <c r="O130" s="11"/>
      <c r="P130" s="11">
        <v>408</v>
      </c>
      <c r="Q130" s="11" t="s">
        <v>24</v>
      </c>
      <c r="R130" s="29" t="s">
        <v>422</v>
      </c>
      <c r="S130" s="30" t="s">
        <v>42</v>
      </c>
      <c r="T130" s="33" t="s">
        <v>672</v>
      </c>
      <c r="U130" s="11" t="s">
        <v>670</v>
      </c>
      <c r="V130" s="11" t="s">
        <v>671</v>
      </c>
      <c r="W130" s="10"/>
      <c r="X130" s="11"/>
      <c r="Y130" s="25" t="s">
        <v>263</v>
      </c>
      <c r="Z130" s="11" t="s">
        <v>673</v>
      </c>
      <c r="AA130" s="24" t="s">
        <v>655</v>
      </c>
    </row>
    <row r="131" spans="1:27" s="18" customFormat="1" ht="54" x14ac:dyDescent="0.3">
      <c r="A131" s="29" t="s">
        <v>438</v>
      </c>
      <c r="B131" s="28">
        <v>6607008273</v>
      </c>
      <c r="C131" s="29" t="s">
        <v>664</v>
      </c>
      <c r="D131" s="11">
        <f t="shared" ref="D131" si="56">(K131-M131)*L131*0.186*2</f>
        <v>0.40920000000000001</v>
      </c>
      <c r="E131" s="11">
        <v>1</v>
      </c>
      <c r="F131" s="11" t="s">
        <v>50</v>
      </c>
      <c r="G131" s="11">
        <v>1</v>
      </c>
      <c r="H131" s="11" t="s">
        <v>52</v>
      </c>
      <c r="I131" s="4">
        <v>1</v>
      </c>
      <c r="J131" s="4" t="s">
        <v>55</v>
      </c>
      <c r="K131" s="29">
        <v>1</v>
      </c>
      <c r="L131" s="29">
        <v>1.1000000000000001</v>
      </c>
      <c r="M131" s="11">
        <v>0</v>
      </c>
      <c r="N131" s="11"/>
      <c r="O131" s="11"/>
      <c r="P131" s="11">
        <v>408</v>
      </c>
      <c r="Q131" s="11" t="s">
        <v>24</v>
      </c>
      <c r="R131" s="29" t="s">
        <v>422</v>
      </c>
      <c r="S131" s="30" t="s">
        <v>38</v>
      </c>
      <c r="T131" s="30" t="s">
        <v>665</v>
      </c>
      <c r="U131" s="11" t="s">
        <v>667</v>
      </c>
      <c r="V131" s="11" t="s">
        <v>668</v>
      </c>
      <c r="W131" s="10">
        <f t="shared" ref="W131" si="57">B131</f>
        <v>6607008273</v>
      </c>
      <c r="X131" s="11" t="s">
        <v>664</v>
      </c>
      <c r="Y131" s="25" t="s">
        <v>525</v>
      </c>
      <c r="Z131" s="11"/>
      <c r="AA131" s="24" t="s">
        <v>666</v>
      </c>
    </row>
  </sheetData>
  <mergeCells count="74">
    <mergeCell ref="A1:Z1"/>
    <mergeCell ref="Y4:Y6"/>
    <mergeCell ref="A4:A6"/>
    <mergeCell ref="B4:C4"/>
    <mergeCell ref="E4:F4"/>
    <mergeCell ref="C5:C6"/>
    <mergeCell ref="B5:B6"/>
    <mergeCell ref="E5:E6"/>
    <mergeCell ref="F5:F6"/>
    <mergeCell ref="J5:J6"/>
    <mergeCell ref="I5:I6"/>
    <mergeCell ref="H5:H6"/>
    <mergeCell ref="K4:K6"/>
    <mergeCell ref="D4:D6"/>
    <mergeCell ref="G5:G6"/>
    <mergeCell ref="G4:H4"/>
    <mergeCell ref="N4:O4"/>
    <mergeCell ref="N5:N6"/>
    <mergeCell ref="O5:O6"/>
    <mergeCell ref="P4:Q4"/>
    <mergeCell ref="Q5:Q6"/>
    <mergeCell ref="P5:P6"/>
    <mergeCell ref="A2:Z2"/>
    <mergeCell ref="A3:O3"/>
    <mergeCell ref="V4:V6"/>
    <mergeCell ref="U4:U6"/>
    <mergeCell ref="T4:T6"/>
    <mergeCell ref="S4:S6"/>
    <mergeCell ref="R4:R6"/>
    <mergeCell ref="L4:L6"/>
    <mergeCell ref="M4:M6"/>
    <mergeCell ref="I4:J4"/>
    <mergeCell ref="W3:Z3"/>
    <mergeCell ref="W4:X4"/>
    <mergeCell ref="W5:W6"/>
    <mergeCell ref="X5:X6"/>
    <mergeCell ref="Z5:Z6"/>
    <mergeCell ref="P3:V3"/>
    <mergeCell ref="A23:A24"/>
    <mergeCell ref="B23:B24"/>
    <mergeCell ref="C23:C24"/>
    <mergeCell ref="H23:H24"/>
    <mergeCell ref="I23:I24"/>
    <mergeCell ref="J23:J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G23:G24"/>
    <mergeCell ref="F23:F24"/>
    <mergeCell ref="E23:E24"/>
    <mergeCell ref="A44:A45"/>
    <mergeCell ref="E44:E45"/>
    <mergeCell ref="F44:F45"/>
    <mergeCell ref="G44:G45"/>
    <mergeCell ref="H44:H45"/>
    <mergeCell ref="I44:I45"/>
    <mergeCell ref="J44:J45"/>
    <mergeCell ref="M44:M45"/>
    <mergeCell ref="N44:N45"/>
    <mergeCell ref="O44:O45"/>
    <mergeCell ref="P44:P45"/>
    <mergeCell ref="Q44:Q45"/>
    <mergeCell ref="R44:R45"/>
    <mergeCell ref="S44:S45"/>
    <mergeCell ref="T44:T45"/>
    <mergeCell ref="U44:U45"/>
    <mergeCell ref="V44:V45"/>
  </mergeCells>
  <phoneticPr fontId="3" type="noConversion"/>
  <pageMargins left="0.15748031496062992" right="0.15748031496062992" top="0.98425196850393704" bottom="0.51181102362204722" header="0.59055118110236227" footer="0.31496062992125984"/>
  <pageSetup paperSize="8" scale="49" firstPageNumber="1597" orientation="landscape" useFirstPageNumber="1" r:id="rId1"/>
  <headerFooter>
    <oddHeader>&amp;C&amp;"Times New Roman,обычный"&amp;14&amp;P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раздел 1-3</vt:lpstr>
      <vt:lpstr>'раздел 1-3'!Область_печати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2021-10-13T03:14:35Z</dcterms:modified>
</cp:coreProperties>
</file>